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masstechprod.sharepoint.com/sites/NEMCSharepoint/Shared Documents/NEMC Staff Working Documents/PROPEL/Propel V2 - Ops + Mfg/2. PROPEL NOFO_RFP/Budget Update 3.24.26/"/>
    </mc:Choice>
  </mc:AlternateContent>
  <xr:revisionPtr revIDLastSave="1151" documentId="8_{7DA8D6B7-4A30-4980-907D-BC687837A2E9}" xr6:coauthVersionLast="47" xr6:coauthVersionMax="47" xr10:uidLastSave="{C413C7C3-DB4D-4D05-B206-CF7B0923CAB1}"/>
  <workbookProtection workbookAlgorithmName="SHA-512" workbookHashValue="qpX5kt1PBodiRujinf+J4Y073XXxfKyQVYtJ9tDuvJd+Y1D921Okir81uKPtJc+7mf4B4vfhQ7/wnAGNpe9L+A==" workbookSaltValue="qiDbqVwLVk2/OzT+GigJKw==" workbookSpinCount="100000" lockStructure="1"/>
  <bookViews>
    <workbookView xWindow="-120" yWindow="-120" windowWidth="29040" windowHeight="15720" xr2:uid="{00000000-000D-0000-FFFF-FFFF00000000}"/>
  </bookViews>
  <sheets>
    <sheet name="Template" sheetId="1" r:id="rId1"/>
    <sheet name="Budget Guidelines" sheetId="4" r:id="rId2"/>
    <sheet name="Sheet2"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a="1"/>
  <c r="C3" i="1" s="1"/>
  <c r="D25" i="1" s="1"/>
  <c r="I30" i="1"/>
  <c r="K30" i="1"/>
  <c r="M30" i="1"/>
  <c r="O30" i="1"/>
  <c r="Q30" i="1"/>
  <c r="I17" i="1"/>
  <c r="M17" i="1"/>
  <c r="O17" i="1"/>
  <c r="Q17" i="1"/>
  <c r="G30" i="1"/>
  <c r="C30" i="1"/>
  <c r="G17" i="1"/>
  <c r="C17" i="1"/>
  <c r="D24" i="1" l="1"/>
  <c r="D23" i="1"/>
  <c r="D22" i="1"/>
  <c r="D21" i="1"/>
  <c r="D29" i="1"/>
  <c r="D27" i="1"/>
  <c r="D26" i="1"/>
  <c r="D20" i="1"/>
  <c r="D28" i="1"/>
  <c r="D8" i="1"/>
  <c r="D9" i="1"/>
  <c r="D10" i="1"/>
  <c r="D11" i="1"/>
  <c r="D12" i="1"/>
  <c r="D13" i="1"/>
  <c r="D14" i="1"/>
  <c r="D15" i="1"/>
  <c r="D16" i="1"/>
  <c r="D7" i="1"/>
  <c r="I32" i="1"/>
  <c r="Q32" i="1"/>
  <c r="O32" i="1"/>
  <c r="M32" i="1"/>
  <c r="G32" i="1"/>
  <c r="D30" i="1" l="1"/>
  <c r="D17" i="1"/>
  <c r="H20" i="1"/>
  <c r="H7" i="1"/>
  <c r="J7" i="1" s="1"/>
  <c r="H8" i="1"/>
  <c r="K7" i="1"/>
  <c r="H21" i="1" l="1"/>
  <c r="J21" i="1" s="1"/>
  <c r="J20" i="1"/>
  <c r="H16" i="1"/>
  <c r="H15" i="1"/>
  <c r="J15" i="1"/>
  <c r="H14" i="1"/>
  <c r="H13" i="1"/>
  <c r="H12" i="1"/>
  <c r="H11" i="1"/>
  <c r="H10" i="1"/>
  <c r="J8" i="1"/>
  <c r="H9" i="1"/>
  <c r="L7" i="1"/>
  <c r="K17" i="1"/>
  <c r="K32" i="1" s="1"/>
  <c r="D34" i="1"/>
  <c r="L20" i="1" l="1"/>
  <c r="H22" i="1"/>
  <c r="L21" i="1"/>
  <c r="N21" i="1" s="1"/>
  <c r="H17" i="1"/>
  <c r="J9" i="1"/>
  <c r="L8" i="1"/>
  <c r="J10" i="1"/>
  <c r="J11" i="1"/>
  <c r="J12" i="1"/>
  <c r="J13" i="1"/>
  <c r="J14" i="1"/>
  <c r="L15" i="1"/>
  <c r="N15" i="1" s="1"/>
  <c r="J16" i="1"/>
  <c r="N7" i="1"/>
  <c r="P21" i="1"/>
  <c r="P15" i="1" l="1"/>
  <c r="R15" i="1" s="1"/>
  <c r="H29" i="1"/>
  <c r="H28" i="1"/>
  <c r="H27" i="1"/>
  <c r="H26" i="1"/>
  <c r="H25" i="1"/>
  <c r="H24" i="1"/>
  <c r="H23" i="1"/>
  <c r="J23" i="1"/>
  <c r="L23" i="1" s="1"/>
  <c r="N23" i="1" s="1"/>
  <c r="J22" i="1"/>
  <c r="N20" i="1"/>
  <c r="L16" i="1"/>
  <c r="L14" i="1"/>
  <c r="L13" i="1"/>
  <c r="L12" i="1"/>
  <c r="L11" i="1"/>
  <c r="J17" i="1"/>
  <c r="L10" i="1"/>
  <c r="N8" i="1"/>
  <c r="L9" i="1"/>
  <c r="P7" i="1"/>
  <c r="R21" i="1"/>
  <c r="S21" i="1" s="1"/>
  <c r="T21" i="1" s="1"/>
  <c r="S15" i="1" l="1"/>
  <c r="T15" i="1" s="1"/>
  <c r="P20" i="1"/>
  <c r="L22" i="1"/>
  <c r="N22" i="1"/>
  <c r="H30" i="1"/>
  <c r="H32" i="1" s="1"/>
  <c r="H33" i="1" s="1"/>
  <c r="P23" i="1"/>
  <c r="R23" i="1" s="1"/>
  <c r="J24" i="1"/>
  <c r="J25" i="1"/>
  <c r="J26" i="1"/>
  <c r="J27" i="1"/>
  <c r="J28" i="1"/>
  <c r="J29" i="1"/>
  <c r="L17" i="1"/>
  <c r="N9" i="1"/>
  <c r="P8" i="1"/>
  <c r="N10" i="1"/>
  <c r="N11" i="1"/>
  <c r="N12" i="1"/>
  <c r="N13" i="1"/>
  <c r="N14" i="1"/>
  <c r="N16" i="1"/>
  <c r="R7" i="1"/>
  <c r="S7" i="1" s="1"/>
  <c r="T7" i="1" s="1"/>
  <c r="S23" i="1"/>
  <c r="L29" i="1" l="1"/>
  <c r="L28" i="1"/>
  <c r="L27" i="1"/>
  <c r="L26" i="1"/>
  <c r="L25" i="1"/>
  <c r="J30" i="1"/>
  <c r="J32" i="1" s="1"/>
  <c r="J33" i="1" s="1"/>
  <c r="L24" i="1"/>
  <c r="L30" i="1"/>
  <c r="L32" i="1" s="1"/>
  <c r="L33" i="1" s="1"/>
  <c r="P22" i="1"/>
  <c r="R22" i="1" s="1"/>
  <c r="R20" i="1"/>
  <c r="S20" i="1" s="1"/>
  <c r="T20" i="1" s="1"/>
  <c r="P16" i="1"/>
  <c r="P14" i="1"/>
  <c r="P13" i="1"/>
  <c r="P12" i="1"/>
  <c r="P11" i="1"/>
  <c r="N17" i="1"/>
  <c r="P10" i="1"/>
  <c r="R8" i="1"/>
  <c r="S8" i="1" s="1"/>
  <c r="T8" i="1" s="1"/>
  <c r="P9" i="1"/>
  <c r="T23" i="1"/>
  <c r="S22" i="1" l="1"/>
  <c r="T22" i="1" s="1"/>
  <c r="N24" i="1"/>
  <c r="N25" i="1"/>
  <c r="N26" i="1"/>
  <c r="N27" i="1"/>
  <c r="N28" i="1"/>
  <c r="N29" i="1"/>
  <c r="R9" i="1"/>
  <c r="S9" i="1" s="1"/>
  <c r="P17" i="1"/>
  <c r="R10" i="1"/>
  <c r="S10" i="1" s="1"/>
  <c r="T10" i="1" s="1"/>
  <c r="R11" i="1"/>
  <c r="S11" i="1" s="1"/>
  <c r="T11" i="1" s="1"/>
  <c r="R12" i="1"/>
  <c r="S12" i="1" s="1"/>
  <c r="T12" i="1" s="1"/>
  <c r="R13" i="1"/>
  <c r="S13" i="1" s="1"/>
  <c r="T13" i="1" s="1"/>
  <c r="R14" i="1"/>
  <c r="S14" i="1" s="1"/>
  <c r="T14" i="1" s="1"/>
  <c r="R16" i="1"/>
  <c r="S16" i="1" s="1"/>
  <c r="T16" i="1" s="1"/>
  <c r="T9" i="1" l="1"/>
  <c r="T17" i="1" s="1"/>
  <c r="S17" i="1"/>
  <c r="P29" i="1"/>
  <c r="P28" i="1"/>
  <c r="P27" i="1"/>
  <c r="P26" i="1"/>
  <c r="P25" i="1"/>
  <c r="N30" i="1"/>
  <c r="N32" i="1" s="1"/>
  <c r="N33" i="1" s="1"/>
  <c r="P24" i="1"/>
  <c r="R17" i="1"/>
  <c r="D35" i="1"/>
  <c r="D36" i="1" s="1"/>
  <c r="P30" i="1" l="1"/>
  <c r="P32" i="1" s="1"/>
  <c r="P33" i="1" s="1"/>
  <c r="R24" i="1"/>
  <c r="R25" i="1"/>
  <c r="S25" i="1" s="1"/>
  <c r="T25" i="1" s="1"/>
  <c r="R26" i="1"/>
  <c r="S26" i="1" s="1"/>
  <c r="T26" i="1" s="1"/>
  <c r="R27" i="1"/>
  <c r="S27" i="1" s="1"/>
  <c r="T27" i="1" s="1"/>
  <c r="R28" i="1"/>
  <c r="S28" i="1" s="1"/>
  <c r="T28" i="1" s="1"/>
  <c r="R29" i="1"/>
  <c r="S29" i="1" s="1"/>
  <c r="T29" i="1" s="1"/>
  <c r="R30" i="1" l="1"/>
  <c r="R32" i="1" s="1"/>
  <c r="S24" i="1"/>
  <c r="T24" i="1" l="1"/>
  <c r="T30" i="1" s="1"/>
  <c r="T32" i="1" s="1"/>
  <c r="S30" i="1"/>
  <c r="R33" i="1"/>
  <c r="S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tc={9B6F4A6C-60BE-43B8-A23B-003976861BAD}</author>
    <author>tc={42F84F6F-BC3C-4275-9E3F-350408E4A40B}</author>
    <author>tc={658F52E3-36EA-4BF0-B8B9-D06EE4EF442B}</author>
    <author>tc={BDD926EA-EC65-43FC-8B35-5E59E4CB5CB8}</author>
    <author>tc={4A45885D-94C9-4938-9ABB-03BF04E2F700}</author>
    <author>tc={9F6D98F9-57DE-481D-8B11-376731DC1770}</author>
  </authors>
  <commentList>
    <comment ref="G5" authorId="0" shapeId="0" xr:uid="{00000000-0006-0000-0000-000001000000}">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I5" authorId="1" shapeId="0" xr:uid="{42F84F6F-BC3C-4275-9E3F-350408E4A40B}">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K5" authorId="2" shapeId="0" xr:uid="{658F52E3-36EA-4BF0-B8B9-D06EE4EF442B}">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M5" authorId="3" shapeId="0" xr:uid="{BDD926EA-EC65-43FC-8B35-5E59E4CB5CB8}">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O5" authorId="4" shapeId="0" xr:uid="{4A45885D-94C9-4938-9ABB-03BF04E2F700}">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Q5" authorId="5" shapeId="0" xr:uid="{9F6D98F9-57DE-481D-8B11-376731DC1770}">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<sst xmlns="http://schemas.openxmlformats.org/spreadsheetml/2006/main" count="124" uniqueCount="52">
  <si>
    <t>Instructions: 1. Fill In Green Boxes, 2. Save File Name as follows and include submission date: PROPEL Budget_Company Name_MM.DD.YY</t>
  </si>
  <si>
    <t>Company Name</t>
  </si>
  <si>
    <t>Company Name Here</t>
  </si>
  <si>
    <t>Grant Subsidy</t>
  </si>
  <si>
    <r>
      <t xml:space="preserve">Invoice Instructions:
</t>
    </r>
    <r>
      <rPr>
        <sz val="11"/>
        <color rgb="FF000000"/>
        <rFont val="Calibri"/>
      </rPr>
      <t>- Fill in the green boxes with the Facility or Subcontractor Receipt Total. The Invoice pmt request is calcuated using the grant subsidy percentage and remaining NEMC Grant Portion.
- The "Invoice Pmt Request Total" in yellow is the MassTech coversheet "Invoice total." This value is 75% or less of the facility and subcontractor receipt total.</t>
    </r>
  </si>
  <si>
    <t>Company Size</t>
  </si>
  <si>
    <t>50 or less employees</t>
  </si>
  <si>
    <t>This section is for post award invoicing only</t>
  </si>
  <si>
    <t>Manufacturing Expenses</t>
  </si>
  <si>
    <t>Invoice 1</t>
  </si>
  <si>
    <t>Invoice 2</t>
  </si>
  <si>
    <t>Invoice 3</t>
  </si>
  <si>
    <t>Invoice 4</t>
  </si>
  <si>
    <t>Invoice 5</t>
  </si>
  <si>
    <t>Invoice 6</t>
  </si>
  <si>
    <t>Mfg Total Pmts Requested (up to NEMC Grant Portion)</t>
  </si>
  <si>
    <t>Name of Facility</t>
  </si>
  <si>
    <t>Description of the Services Provided by Facility</t>
  </si>
  <si>
    <t>Total Project  Amount</t>
  </si>
  <si>
    <t>NEMC Grant Portion Per Line Item</t>
  </si>
  <si>
    <t xml:space="preserve">Facility Receipt Total Per Line Item </t>
  </si>
  <si>
    <r>
      <t xml:space="preserve">Mfg Invoice Pmt Request </t>
    </r>
    <r>
      <rPr>
        <sz val="11"/>
        <color rgb="FF000000"/>
        <rFont val="Calibri"/>
        <scheme val="minor"/>
      </rPr>
      <t>(up to NEMC Grant Portion)</t>
    </r>
  </si>
  <si>
    <t>Manufacturing Grant Funds Remaining</t>
  </si>
  <si>
    <t>Enter Facility Name</t>
  </si>
  <si>
    <t>Description of the services to be provided</t>
  </si>
  <si>
    <t>Manufacturing Project Total</t>
  </si>
  <si>
    <t>MFG Total</t>
  </si>
  <si>
    <t>Operation Expenses</t>
  </si>
  <si>
    <t>Name of Subcontractor</t>
  </si>
  <si>
    <t>Description of Services Provided by Subcontractor</t>
  </si>
  <si>
    <t>Operations Expenses</t>
  </si>
  <si>
    <t xml:space="preserve">Subcontractor Receipt Total Per Line Item </t>
  </si>
  <si>
    <r>
      <t xml:space="preserve">Ops Invoice Pmt Request </t>
    </r>
    <r>
      <rPr>
        <sz val="11"/>
        <color theme="1"/>
        <rFont val="Calibri"/>
        <family val="2"/>
        <scheme val="minor"/>
      </rPr>
      <t>(up to NEMC Grant portion)</t>
    </r>
  </si>
  <si>
    <t>Ops Total Pmts Requested</t>
  </si>
  <si>
    <t>Operations Grant Funds Remaining</t>
  </si>
  <si>
    <t>Enter Subcontractor Name</t>
  </si>
  <si>
    <t>Operation Project Total</t>
  </si>
  <si>
    <t>OPS Total</t>
  </si>
  <si>
    <t>Total Grant Expenses Invoiced</t>
  </si>
  <si>
    <t>Vendor Receipt Total</t>
  </si>
  <si>
    <t xml:space="preserve">Invoice Pmt Request Total </t>
  </si>
  <si>
    <t>Total Grant Pmts Requested</t>
  </si>
  <si>
    <t>Remaining Grant Funds</t>
  </si>
  <si>
    <t>Is invoice pmt request less than or equal to 75% of Vendor Receipt Total?</t>
  </si>
  <si>
    <t>Manufacturing Grant Amount Requested - Up to $100,000</t>
  </si>
  <si>
    <t>Operation Grant Amount Requested - Up to $100,000</t>
  </si>
  <si>
    <t>Total Grant Amount Request - Up to $200,000</t>
  </si>
  <si>
    <t>There are additional columns hidden for more than 2 invoices</t>
  </si>
  <si>
    <r>
      <rPr>
        <b/>
        <u/>
        <sz val="10"/>
        <rFont val="Arial"/>
        <family val="2"/>
      </rPr>
      <t>PARTICIPANT BUDGET/INVOICE GUIDELINES</t>
    </r>
    <r>
      <rPr>
        <sz val="10"/>
        <rFont val="Arial"/>
        <family val="2"/>
      </rPr>
      <t xml:space="preserve">
These guidelines apply to MassTech grants that require Participants to incur expenditures in line with approved budgets within their contracts.  In developing these guidelines, MassTech has drawn heavily from the policies and practices applied by federal and other state agencies that also require adherence to grant budgets.  Adherence to approved budgets ensures that MassTech is expending funds in a fiscally responsible manner and, managing to the legislation of the state appropriated funds.                                                                                                                                     </t>
    </r>
    <r>
      <rPr>
        <b/>
        <u/>
        <sz val="10"/>
        <rFont val="Arial"/>
        <family val="2"/>
      </rPr>
      <t>Grant Expenditure Categories:</t>
    </r>
    <r>
      <rPr>
        <sz val="10"/>
        <rFont val="Arial"/>
        <family val="2"/>
      </rPr>
      <t xml:space="preserve">
• </t>
    </r>
    <r>
      <rPr>
        <b/>
        <sz val="10"/>
        <rFont val="Arial"/>
        <family val="2"/>
      </rPr>
      <t>Labor</t>
    </r>
    <r>
      <rPr>
        <sz val="10"/>
        <rFont val="Arial"/>
        <family val="2"/>
      </rPr>
      <t xml:space="preserve">: Direct labor at actual cost to the Participant, based upon an hourly rate, or percent effort of an annual base salary.  
• </t>
    </r>
    <r>
      <rPr>
        <b/>
        <sz val="10"/>
        <rFont val="Arial"/>
        <family val="2"/>
      </rPr>
      <t>Fringe</t>
    </r>
    <r>
      <rPr>
        <sz val="10"/>
        <rFont val="Arial"/>
        <family val="2"/>
      </rPr>
      <t xml:space="preserve">:  Benefits related to direct labor costs, can either be incurred as a direct expense or an allocated cost with an approved rate.  Documentation of Participant approved rates should be submitted at the time of proposal.
• </t>
    </r>
    <r>
      <rPr>
        <b/>
        <sz val="10"/>
        <rFont val="Arial"/>
        <family val="2"/>
      </rPr>
      <t>Consultants/Subcontracts</t>
    </r>
    <r>
      <rPr>
        <sz val="10"/>
        <rFont val="Arial"/>
        <family val="2"/>
      </rPr>
      <t xml:space="preserve">: contracted services to perform a specific task related to the project or, subcontracts granting funds for performance of a key aspect of the project.
• </t>
    </r>
    <r>
      <rPr>
        <b/>
        <sz val="10"/>
        <rFont val="Arial"/>
        <family val="2"/>
      </rPr>
      <t>Direct Materials</t>
    </r>
    <r>
      <rPr>
        <sz val="10"/>
        <rFont val="Arial"/>
        <family val="2"/>
      </rPr>
      <t>: Materials and supplies needed in direct support of the project, in order to obtain the objectives as stated in the approved budget and contract.
•</t>
    </r>
    <r>
      <rPr>
        <b/>
        <sz val="10"/>
        <rFont val="Arial"/>
        <family val="2"/>
      </rPr>
      <t xml:space="preserve"> Other Direct Costs:</t>
    </r>
    <r>
      <rPr>
        <sz val="10"/>
        <rFont val="Arial"/>
        <family val="2"/>
      </rPr>
      <t xml:space="preserve"> This includes categories such as travel and materials.
• </t>
    </r>
    <r>
      <rPr>
        <b/>
        <sz val="10"/>
        <rFont val="Arial"/>
        <family val="2"/>
      </rPr>
      <t>General &amp; Administrative Expense/Overhead</t>
    </r>
    <r>
      <rPr>
        <sz val="10"/>
        <rFont val="Arial"/>
        <family val="2"/>
      </rPr>
      <t xml:space="preserve">:  An allocated cost that at their government-approved rate or at the Participant’s actual indirect cost rate calculated in accordance with the Participant’s applicable regulation.
</t>
    </r>
    <r>
      <rPr>
        <b/>
        <u/>
        <sz val="10"/>
        <rFont val="Arial"/>
        <family val="2"/>
      </rPr>
      <t>Expenditure Guidelines:</t>
    </r>
    <r>
      <rPr>
        <sz val="10"/>
        <rFont val="Arial"/>
        <family val="2"/>
      </rPr>
      <t xml:space="preserve"> 
• Participant may only be reimbursed for cost incurred and expenditures must be properly recorded and verifiable in the Participant’s records. MassTech will not reimburse sales tax.
• MassTech may allow up to a 5% annual increase in the direct labor rates set forth in the budget to account for actual cost of living increases over multiyear reimbursement periods.  This variance must be explained in the supporting schedule when invoicing and is subject to approval by the Program Manager.
• MassTech may allow up to a 20% variance from the rates on services/consultants if estimates where used in creating the budget.  This variance must be explained in the supporting schedule when invoicing and is subject to approval by the Program Manager.
• MassTech may allow up to a 10% variance from cost categories set forth in the approved budget and explained in the supporting schedule when invoicing.  
• Any variance greater than the thresholds listed above, must be formally approved by the Program Manager prior to invoice submission and may require formal amendment to the contract.
• Participant must incur costs within the grant period.  Pre-award spending is only allowed when incorporated through a provision in the grant agreement.
• Participant may not be reimbursed for grant expenditures by any other source.
• Direct replacement of personnel with similar roles and rates should be explained in the supporting schedule.  Any newly added staff/roles meant to be in addition to personnel identified in the approved budget must be approved by the Program Manager prior to invoice submission.
</t>
    </r>
    <r>
      <rPr>
        <b/>
        <u/>
        <sz val="10"/>
        <rFont val="Arial"/>
        <family val="2"/>
      </rPr>
      <t>Participant Documentation Requirements:</t>
    </r>
    <r>
      <rPr>
        <sz val="10"/>
        <rFont val="Arial"/>
        <family val="2"/>
      </rPr>
      <t xml:space="preserve">
• To the extent the Participant can produce accounting-system generated reports, deemed acceptable by MassTech, to verify expenditure amounts consistent with the budget categories that tie to invoice amounts and categories, they should be submitted with all invoices.  MassTech reserves the right to request additional supporting documentation at any time. 
• To the extent the Participant can’t provide, or MassTech does not accept the form of accounting-system generated reports, the Participant must provide supporting documentation that could include, but is not limited to, vendor invoices, labor reports listing hours and rates by employee.
•</t>
    </r>
    <r>
      <rPr>
        <sz val="10"/>
        <color rgb="FFFF0000"/>
        <rFont val="Arial"/>
        <family val="2"/>
      </rPr>
      <t xml:space="preserve"> </t>
    </r>
    <r>
      <rPr>
        <sz val="10"/>
        <rFont val="Arial"/>
        <family val="2"/>
      </rPr>
      <t xml:space="preserve">Participant must submit with its invoice, the certification relating to the appropriateness of the reimbursable costs and amounts of match costs, as attached to the contract, with a signature by an individual with knowledge of the information to which the certification relates and who is authorized to certify on behalf of the organization.  
</t>
    </r>
  </si>
  <si>
    <t>CHOOSE from drop-down list</t>
  </si>
  <si>
    <t>51-100 employees</t>
  </si>
  <si>
    <t>more than 100 employees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</si>
</sst>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3" formatCode="_(* #,##0.00_);_(* \(#,##0.00\);_(* &quot;-&quot;??_);_(@_)"/>
    <numFmt numFmtId="164" formatCode="&quot;$&quot;#,##0.00"/>
    <numFmt numFmtId="165" formatCode="_(* #,##0.0_);_(* \(#,##0.0\);_(* &quot;-&quot;??_);_(@_)"/>
  </numFmts>
  <fonts count="18" x14ac:knownFonts="1">
    <font>
      <sz val="11"/>
      <color theme="1"/>
      <name val="Calibri"/>
      <family val="2"/>
      <scheme val="minor"/>
    </font>
    <font>
      <b/>
      <sz val="11"/>
      <color theme="1"/>
      <name val="Calibri"/>
      <family val="2"/>
      <scheme val="minor"/>
    </font>
    <font>
      <b/>
      <sz val="11"/>
      <color rgb="FFFF0000"/>
      <name val="Calibri"/>
      <family val="2"/>
      <scheme val="minor"/>
    </font>
    <font>
      <sz val="11"/>
      <color theme="1"/>
      <name val="Calibri"/>
      <family val="2"/>
    </font>
    <font>
      <i/>
      <u/>
      <sz val="11"/>
      <color theme="1"/>
      <name val="Calibri"/>
      <family val="2"/>
      <scheme val="minor"/>
    </font>
    <font>
      <sz val="11"/>
      <color theme="1"/>
      <name val="Calibri"/>
      <family val="2"/>
      <scheme val="minor"/>
    </font>
    <font>
      <b/>
      <sz val="11"/>
      <name val="Calibri"/>
      <family val="2"/>
      <scheme val="minor"/>
    </font>
    <font>
      <sz val="11"/>
      <color rgb="FFFF0000"/>
      <name val="Calibri"/>
      <family val="2"/>
      <scheme val="minor"/>
    </font>
    <font>
      <sz val="11"/>
      <color rgb="FF000000"/>
      <name val="Calibri"/>
      <scheme val="minor"/>
    </font>
    <font>
      <b/>
      <sz val="11"/>
      <color rgb="FF000000"/>
      <name val="Calibri"/>
      <family val="2"/>
      <scheme val="minor"/>
    </font>
    <font>
      <b/>
      <sz val="11"/>
      <color rgb="FF000000"/>
      <name val="Calibri"/>
      <family val="2"/>
    </font>
    <font>
      <sz val="11"/>
      <color rgb="FF000000"/>
      <name val="Calibri"/>
    </font>
    <font>
      <b/>
      <sz val="11"/>
      <color rgb="FF000000"/>
      <name val="Calibri"/>
    </font>
    <font>
      <b/>
      <sz val="10"/>
      <name val="Arial"/>
      <family val="2"/>
    </font>
    <font>
      <b/>
      <u/>
      <sz val="10"/>
      <name val="Arial"/>
      <family val="2"/>
    </font>
    <font>
      <sz val="10"/>
      <name val="Arial"/>
      <family val="2"/>
    </font>
    <font>
      <sz val="10"/>
      <color rgb="FFFF0000"/>
      <name val="Arial"/>
      <family val="2"/>
    </font>
    <font>
      <sz val="10"/>
      <name val="Arial"/>
    </font>
  </fonts>
  <fills count="9">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FFFF00"/>
        <bgColor rgb="FF000000"/>
      </patternFill>
    </fill>
  </fills>
  <borders count="4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diagonal/>
    </border>
    <border>
      <left style="medium">
        <color rgb="FF000000"/>
      </left>
      <right style="medium">
        <color rgb="FF000000"/>
      </right>
      <top/>
      <bottom style="medium">
        <color rgb="FF000000"/>
      </bottom>
      <diagonal/>
    </border>
    <border>
      <left style="medium">
        <color indexed="64"/>
      </left>
      <right/>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style="medium">
        <color rgb="FF000000"/>
      </top>
      <bottom/>
      <diagonal/>
    </border>
    <border>
      <left style="medium">
        <color indexed="64"/>
      </left>
      <right/>
      <top style="medium">
        <color indexed="64"/>
      </top>
      <bottom style="medium">
        <color indexed="64"/>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right style="medium">
        <color rgb="FF000000"/>
      </right>
      <top/>
      <bottom/>
      <diagonal/>
    </border>
    <border>
      <left/>
      <right/>
      <top/>
      <bottom style="medium">
        <color rgb="FF000000"/>
      </bottom>
      <diagonal/>
    </border>
    <border>
      <left style="thin">
        <color indexed="64"/>
      </left>
      <right style="thin">
        <color indexed="64"/>
      </right>
      <top style="thin">
        <color indexed="64"/>
      </top>
      <bottom/>
      <diagonal/>
    </border>
  </borders>
  <cellStyleXfs count="4">
    <xf numFmtId="0" fontId="0" fillId="0" borderId="0"/>
    <xf numFmtId="9" fontId="5" fillId="0" borderId="0" applyFont="0" applyFill="0" applyBorder="0" applyAlignment="0" applyProtection="0"/>
    <xf numFmtId="43" fontId="5" fillId="0" borderId="0" applyFont="0" applyFill="0" applyBorder="0" applyAlignment="0" applyProtection="0"/>
    <xf numFmtId="0" fontId="17" fillId="0" borderId="0"/>
  </cellStyleXfs>
  <cellXfs count="116">
    <xf numFmtId="0" fontId="0" fillId="0" borderId="0" xfId="0"/>
    <xf numFmtId="0" fontId="1" fillId="0" borderId="1" xfId="0" applyFont="1" applyBorder="1" applyAlignment="1">
      <alignment vertical="center"/>
    </xf>
    <xf numFmtId="0" fontId="0" fillId="0" borderId="7" xfId="0" applyBorder="1" applyAlignment="1">
      <alignment horizontal="center"/>
    </xf>
    <xf numFmtId="164" fontId="0" fillId="3" borderId="8" xfId="0" applyNumberFormat="1" applyFill="1" applyBorder="1"/>
    <xf numFmtId="164" fontId="0" fillId="0" borderId="1" xfId="0" applyNumberFormat="1" applyBorder="1"/>
    <xf numFmtId="0" fontId="4" fillId="3" borderId="0" xfId="0" applyFont="1" applyFill="1"/>
    <xf numFmtId="0" fontId="1" fillId="5" borderId="11" xfId="0" applyFont="1" applyFill="1" applyBorder="1"/>
    <xf numFmtId="0" fontId="1" fillId="0" borderId="0" xfId="0" applyFont="1" applyAlignment="1">
      <alignment vertical="center"/>
    </xf>
    <xf numFmtId="8" fontId="1" fillId="0" borderId="0" xfId="0" applyNumberFormat="1" applyFont="1" applyAlignment="1">
      <alignment vertical="center"/>
    </xf>
    <xf numFmtId="8" fontId="6" fillId="0" borderId="0" xfId="0" applyNumberFormat="1" applyFont="1" applyAlignment="1">
      <alignment vertical="center"/>
    </xf>
    <xf numFmtId="0" fontId="1" fillId="0" borderId="7" xfId="0" applyFont="1" applyBorder="1" applyAlignment="1">
      <alignment vertical="center"/>
    </xf>
    <xf numFmtId="164" fontId="0" fillId="0" borderId="7" xfId="0" applyNumberFormat="1" applyBorder="1"/>
    <xf numFmtId="8" fontId="1" fillId="7" borderId="7" xfId="0" applyNumberFormat="1" applyFont="1" applyFill="1" applyBorder="1" applyAlignment="1">
      <alignment vertical="center"/>
    </xf>
    <xf numFmtId="8" fontId="1" fillId="7" borderId="1" xfId="0" applyNumberFormat="1" applyFont="1" applyFill="1" applyBorder="1" applyAlignment="1">
      <alignment vertical="center"/>
    </xf>
    <xf numFmtId="0" fontId="0" fillId="5" borderId="7" xfId="0" applyFill="1" applyBorder="1" applyAlignment="1">
      <alignment horizontal="center"/>
    </xf>
    <xf numFmtId="9" fontId="0" fillId="5" borderId="3" xfId="1" applyFont="1" applyFill="1" applyBorder="1" applyAlignment="1">
      <alignment horizontal="center"/>
    </xf>
    <xf numFmtId="0" fontId="1" fillId="0" borderId="3" xfId="0" applyFont="1" applyBorder="1" applyAlignment="1">
      <alignment vertical="center"/>
    </xf>
    <xf numFmtId="0" fontId="1" fillId="0" borderId="12" xfId="0" applyFont="1" applyBorder="1" applyAlignment="1">
      <alignment vertical="center"/>
    </xf>
    <xf numFmtId="0" fontId="1" fillId="0" borderId="12" xfId="0" applyFont="1" applyBorder="1" applyAlignment="1">
      <alignment horizontal="center" vertical="center" wrapText="1"/>
    </xf>
    <xf numFmtId="43" fontId="1" fillId="5" borderId="2" xfId="2" applyFont="1" applyFill="1" applyBorder="1"/>
    <xf numFmtId="0" fontId="1" fillId="6" borderId="16" xfId="0" applyFont="1" applyFill="1" applyBorder="1" applyAlignment="1">
      <alignment horizontal="center" vertical="center"/>
    </xf>
    <xf numFmtId="0" fontId="1" fillId="5" borderId="14" xfId="0" applyFont="1" applyFill="1" applyBorder="1"/>
    <xf numFmtId="43" fontId="1" fillId="5" borderId="16" xfId="2" applyFont="1" applyFill="1" applyBorder="1"/>
    <xf numFmtId="43" fontId="1" fillId="5" borderId="18" xfId="2" applyFont="1" applyFill="1" applyBorder="1"/>
    <xf numFmtId="0" fontId="1" fillId="0" borderId="0" xfId="0" applyFont="1" applyAlignment="1">
      <alignment horizontal="center" vertical="center"/>
    </xf>
    <xf numFmtId="0" fontId="0" fillId="0" borderId="0" xfId="0" applyAlignment="1">
      <alignment horizontal="center"/>
    </xf>
    <xf numFmtId="0" fontId="1" fillId="5" borderId="19" xfId="0" applyFont="1" applyFill="1" applyBorder="1" applyAlignment="1">
      <alignment vertical="center"/>
    </xf>
    <xf numFmtId="0" fontId="1" fillId="4" borderId="7" xfId="0" applyFont="1" applyFill="1" applyBorder="1" applyAlignment="1">
      <alignment vertical="center"/>
    </xf>
    <xf numFmtId="0" fontId="1" fillId="5" borderId="17" xfId="0" applyFont="1" applyFill="1" applyBorder="1" applyAlignment="1">
      <alignment vertical="center"/>
    </xf>
    <xf numFmtId="0" fontId="1" fillId="5" borderId="20" xfId="0" applyFont="1" applyFill="1" applyBorder="1"/>
    <xf numFmtId="0" fontId="1" fillId="5" borderId="16" xfId="0" applyFont="1" applyFill="1" applyBorder="1"/>
    <xf numFmtId="0" fontId="1" fillId="5" borderId="6" xfId="0" applyFont="1" applyFill="1" applyBorder="1"/>
    <xf numFmtId="0" fontId="1" fillId="5" borderId="21" xfId="0" applyFont="1" applyFill="1" applyBorder="1"/>
    <xf numFmtId="0" fontId="1" fillId="5" borderId="22" xfId="0" applyFont="1" applyFill="1" applyBorder="1"/>
    <xf numFmtId="0" fontId="1" fillId="5" borderId="13" xfId="0" applyFont="1" applyFill="1" applyBorder="1"/>
    <xf numFmtId="0" fontId="1" fillId="6" borderId="15" xfId="0" applyFont="1" applyFill="1" applyBorder="1" applyAlignment="1">
      <alignment horizontal="center" vertical="center"/>
    </xf>
    <xf numFmtId="0" fontId="0" fillId="4" borderId="0" xfId="0" applyFill="1"/>
    <xf numFmtId="164" fontId="0" fillId="0" borderId="4" xfId="0" applyNumberFormat="1" applyBorder="1"/>
    <xf numFmtId="0" fontId="1" fillId="6" borderId="4" xfId="0" applyFont="1" applyFill="1" applyBorder="1" applyAlignment="1">
      <alignment horizontal="center" vertical="center"/>
    </xf>
    <xf numFmtId="164" fontId="0" fillId="2" borderId="28" xfId="0" applyNumberFormat="1" applyFill="1" applyBorder="1"/>
    <xf numFmtId="164" fontId="0" fillId="0" borderId="28" xfId="0" applyNumberFormat="1" applyBorder="1"/>
    <xf numFmtId="0" fontId="1" fillId="6" borderId="28" xfId="0" applyFont="1" applyFill="1" applyBorder="1" applyAlignment="1">
      <alignment horizontal="center" vertical="center"/>
    </xf>
    <xf numFmtId="164" fontId="0" fillId="0" borderId="23" xfId="0" applyNumberFormat="1" applyBorder="1"/>
    <xf numFmtId="0" fontId="1" fillId="6" borderId="0" xfId="0" applyFont="1" applyFill="1" applyAlignment="1">
      <alignment horizontal="center"/>
    </xf>
    <xf numFmtId="0" fontId="1" fillId="0" borderId="0" xfId="0" applyFont="1" applyAlignment="1">
      <alignment horizontal="center" vertical="center" wrapText="1"/>
    </xf>
    <xf numFmtId="165" fontId="3" fillId="7" borderId="0" xfId="0" applyNumberFormat="1" applyFont="1" applyFill="1" applyAlignment="1">
      <alignment horizontal="right" vertical="center"/>
    </xf>
    <xf numFmtId="8" fontId="6" fillId="7" borderId="0" xfId="0" applyNumberFormat="1" applyFont="1" applyFill="1" applyAlignment="1">
      <alignment vertical="center"/>
    </xf>
    <xf numFmtId="164" fontId="0" fillId="2" borderId="24" xfId="0" applyNumberFormat="1" applyFill="1" applyBorder="1"/>
    <xf numFmtId="164" fontId="0" fillId="0" borderId="24" xfId="0" applyNumberFormat="1" applyBorder="1"/>
    <xf numFmtId="0" fontId="1" fillId="6" borderId="24" xfId="0" applyFont="1" applyFill="1" applyBorder="1" applyAlignment="1">
      <alignment horizontal="center" vertical="center"/>
    </xf>
    <xf numFmtId="43" fontId="1" fillId="0" borderId="0" xfId="2" applyFont="1" applyFill="1" applyBorder="1"/>
    <xf numFmtId="0" fontId="0" fillId="0" borderId="3" xfId="0" applyBorder="1" applyAlignment="1">
      <alignment horizontal="center" vertical="center" wrapText="1"/>
    </xf>
    <xf numFmtId="0" fontId="1" fillId="0" borderId="14" xfId="0" applyFont="1" applyBorder="1" applyAlignment="1">
      <alignment horizontal="center" vertical="center" wrapText="1"/>
    </xf>
    <xf numFmtId="164" fontId="0" fillId="2" borderId="33" xfId="0" applyNumberFormat="1" applyFill="1" applyBorder="1"/>
    <xf numFmtId="164" fontId="0" fillId="2" borderId="34" xfId="0" applyNumberFormat="1" applyFill="1" applyBorder="1"/>
    <xf numFmtId="164" fontId="0" fillId="0" borderId="33" xfId="0" applyNumberFormat="1" applyBorder="1"/>
    <xf numFmtId="164" fontId="0" fillId="0" borderId="34" xfId="0" applyNumberFormat="1" applyBorder="1"/>
    <xf numFmtId="0" fontId="1" fillId="6" borderId="33" xfId="0" applyFont="1" applyFill="1" applyBorder="1" applyAlignment="1">
      <alignment horizontal="center" vertical="center"/>
    </xf>
    <xf numFmtId="0" fontId="1" fillId="6" borderId="34" xfId="0" applyFont="1" applyFill="1" applyBorder="1" applyAlignment="1">
      <alignment horizontal="center" vertical="center"/>
    </xf>
    <xf numFmtId="0" fontId="0" fillId="0" borderId="33" xfId="0" applyBorder="1" applyAlignment="1">
      <alignment horizontal="center" vertical="center" wrapText="1"/>
    </xf>
    <xf numFmtId="164" fontId="0" fillId="3" borderId="35" xfId="0" applyNumberFormat="1" applyFill="1" applyBorder="1"/>
    <xf numFmtId="164" fontId="0" fillId="3" borderId="36" xfId="0" applyNumberFormat="1" applyFill="1" applyBorder="1"/>
    <xf numFmtId="0" fontId="1" fillId="0" borderId="1" xfId="0" applyFont="1" applyBorder="1" applyAlignment="1">
      <alignment horizontal="center" vertical="center" wrapText="1"/>
    </xf>
    <xf numFmtId="0" fontId="1" fillId="0" borderId="34" xfId="0" applyFont="1" applyBorder="1" applyAlignment="1">
      <alignment horizontal="center" vertical="center" wrapText="1"/>
    </xf>
    <xf numFmtId="0" fontId="9" fillId="0" borderId="34" xfId="0" applyFont="1" applyBorder="1" applyAlignment="1">
      <alignment horizontal="center" vertical="center" wrapText="1"/>
    </xf>
    <xf numFmtId="164" fontId="2" fillId="7" borderId="2" xfId="0" applyNumberFormat="1" applyFont="1" applyFill="1" applyBorder="1" applyAlignment="1">
      <alignment horizontal="center" vertical="center"/>
    </xf>
    <xf numFmtId="164" fontId="2" fillId="0" borderId="38" xfId="0" applyNumberFormat="1" applyFont="1" applyBorder="1" applyAlignment="1">
      <alignment horizontal="center"/>
    </xf>
    <xf numFmtId="164" fontId="7" fillId="0" borderId="2" xfId="0" applyNumberFormat="1" applyFont="1" applyBorder="1" applyAlignment="1">
      <alignment vertical="center"/>
    </xf>
    <xf numFmtId="164" fontId="2" fillId="7"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164" fontId="0" fillId="0" borderId="38" xfId="0" applyNumberFormat="1" applyBorder="1" applyAlignment="1">
      <alignment horizontal="center" vertical="center"/>
    </xf>
    <xf numFmtId="164" fontId="0" fillId="0" borderId="2" xfId="0" applyNumberFormat="1" applyBorder="1" applyAlignment="1">
      <alignment horizontal="center" vertical="center" wrapText="1"/>
    </xf>
    <xf numFmtId="164" fontId="0" fillId="3" borderId="39" xfId="0" applyNumberFormat="1" applyFill="1" applyBorder="1"/>
    <xf numFmtId="164" fontId="0" fillId="3" borderId="10" xfId="0" applyNumberFormat="1" applyFill="1" applyBorder="1"/>
    <xf numFmtId="164" fontId="0" fillId="0" borderId="38" xfId="0" applyNumberFormat="1" applyBorder="1"/>
    <xf numFmtId="164" fontId="0" fillId="3" borderId="40" xfId="0" applyNumberFormat="1" applyFill="1" applyBorder="1"/>
    <xf numFmtId="164" fontId="0" fillId="3" borderId="41" xfId="0" applyNumberFormat="1" applyFill="1" applyBorder="1"/>
    <xf numFmtId="164" fontId="1" fillId="0" borderId="1" xfId="0" applyNumberFormat="1" applyFont="1" applyBorder="1"/>
    <xf numFmtId="0" fontId="1" fillId="6" borderId="42" xfId="0" applyFont="1" applyFill="1" applyBorder="1" applyAlignment="1">
      <alignment horizontal="center" vertical="center"/>
    </xf>
    <xf numFmtId="0" fontId="0" fillId="0" borderId="0" xfId="0" applyAlignment="1">
      <alignment wrapText="1"/>
    </xf>
    <xf numFmtId="0" fontId="1" fillId="6" borderId="0" xfId="0" applyFont="1" applyFill="1" applyAlignment="1">
      <alignment horizontal="center" vertical="center" wrapText="1"/>
    </xf>
    <xf numFmtId="43" fontId="3" fillId="7" borderId="4" xfId="0" applyNumberFormat="1" applyFont="1" applyFill="1" applyBorder="1" applyAlignment="1">
      <alignment horizontal="right" vertical="center"/>
    </xf>
    <xf numFmtId="164" fontId="0" fillId="7" borderId="34" xfId="0" applyNumberFormat="1" applyFill="1" applyBorder="1"/>
    <xf numFmtId="0" fontId="10" fillId="8" borderId="34" xfId="0" applyFont="1" applyFill="1" applyBorder="1" applyAlignment="1">
      <alignment horizontal="center" vertical="center" wrapText="1"/>
    </xf>
    <xf numFmtId="0" fontId="17" fillId="0" borderId="0" xfId="3"/>
    <xf numFmtId="43" fontId="6" fillId="7" borderId="7" xfId="0" applyNumberFormat="1" applyFont="1" applyFill="1" applyBorder="1" applyAlignment="1">
      <alignment vertical="center"/>
    </xf>
    <xf numFmtId="43" fontId="3" fillId="7" borderId="10" xfId="0" applyNumberFormat="1" applyFont="1" applyFill="1" applyBorder="1" applyAlignment="1">
      <alignment horizontal="right" vertical="center"/>
    </xf>
    <xf numFmtId="43" fontId="6" fillId="7" borderId="1" xfId="0" applyNumberFormat="1" applyFont="1" applyFill="1" applyBorder="1" applyAlignment="1">
      <alignment vertical="center"/>
    </xf>
    <xf numFmtId="0" fontId="1" fillId="0" borderId="25" xfId="0" applyFont="1"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7" fillId="0" borderId="5" xfId="0" applyFont="1" applyBorder="1" applyAlignment="1">
      <alignment horizontal="center"/>
    </xf>
    <xf numFmtId="0" fontId="7" fillId="0" borderId="6" xfId="0" applyFont="1" applyBorder="1" applyAlignment="1">
      <alignment horizontal="center"/>
    </xf>
    <xf numFmtId="0" fontId="7" fillId="0" borderId="18" xfId="0" applyFont="1" applyBorder="1" applyAlignment="1">
      <alignment horizontal="center"/>
    </xf>
    <xf numFmtId="0" fontId="1" fillId="0" borderId="26" xfId="0" applyFont="1" applyBorder="1" applyAlignment="1">
      <alignment horizontal="center"/>
    </xf>
    <xf numFmtId="0" fontId="1" fillId="0" borderId="27" xfId="0" applyFont="1" applyBorder="1" applyAlignment="1">
      <alignment horizontal="center"/>
    </xf>
    <xf numFmtId="0" fontId="1" fillId="0" borderId="29" xfId="0" applyFont="1" applyBorder="1" applyAlignment="1">
      <alignment horizontal="center"/>
    </xf>
    <xf numFmtId="0" fontId="12" fillId="8" borderId="0" xfId="0" applyFont="1" applyFill="1" applyAlignment="1">
      <alignment wrapText="1"/>
    </xf>
    <xf numFmtId="0" fontId="12" fillId="8" borderId="43" xfId="0" applyFont="1" applyFill="1" applyBorder="1" applyAlignment="1">
      <alignment wrapText="1"/>
    </xf>
    <xf numFmtId="0" fontId="1" fillId="0" borderId="21" xfId="0" applyFont="1" applyBorder="1" applyAlignment="1">
      <alignment horizontal="center" vertical="center" wrapText="1"/>
    </xf>
    <xf numFmtId="0" fontId="1" fillId="6" borderId="14" xfId="0" applyFont="1" applyFill="1" applyBorder="1" applyAlignment="1">
      <alignment horizontal="center" vertical="center"/>
    </xf>
    <xf numFmtId="0" fontId="1" fillId="6" borderId="15" xfId="0" applyFont="1" applyFill="1" applyBorder="1" applyAlignment="1">
      <alignment horizontal="center" vertical="center"/>
    </xf>
    <xf numFmtId="0" fontId="1" fillId="6" borderId="14" xfId="0" applyFont="1" applyFill="1" applyBorder="1" applyAlignment="1">
      <alignment horizontal="center"/>
    </xf>
    <xf numFmtId="0" fontId="1" fillId="6" borderId="15" xfId="0" applyFont="1" applyFill="1" applyBorder="1" applyAlignment="1">
      <alignment horizontal="center"/>
    </xf>
    <xf numFmtId="0" fontId="1" fillId="6" borderId="37" xfId="0" applyFont="1" applyFill="1" applyBorder="1" applyAlignment="1">
      <alignment horizontal="center"/>
    </xf>
    <xf numFmtId="0" fontId="1" fillId="0" borderId="31" xfId="0" applyFont="1" applyBorder="1" applyAlignment="1">
      <alignment horizontal="center"/>
    </xf>
    <xf numFmtId="0" fontId="1" fillId="0" borderId="32" xfId="0" applyFont="1" applyBorder="1" applyAlignment="1">
      <alignment horizontal="center"/>
    </xf>
    <xf numFmtId="0" fontId="1" fillId="0" borderId="30" xfId="0" applyFont="1" applyBorder="1" applyAlignment="1">
      <alignment horizontal="center"/>
    </xf>
    <xf numFmtId="0" fontId="13" fillId="0" borderId="0" xfId="3" applyFont="1" applyAlignment="1">
      <alignment horizontal="left" wrapText="1"/>
    </xf>
    <xf numFmtId="0" fontId="15" fillId="0" borderId="0" xfId="3" applyFont="1" applyAlignment="1">
      <alignment horizontal="left" wrapText="1"/>
    </xf>
    <xf numFmtId="0" fontId="0" fillId="2" borderId="2" xfId="0" applyFill="1" applyBorder="1" applyAlignment="1" applyProtection="1">
      <alignment horizontal="center" vertical="center"/>
      <protection locked="0"/>
    </xf>
    <xf numFmtId="0" fontId="0" fillId="2" borderId="9" xfId="0" applyFill="1" applyBorder="1" applyAlignment="1" applyProtection="1">
      <alignment vertical="top" wrapText="1"/>
      <protection locked="0"/>
    </xf>
    <xf numFmtId="0" fontId="0" fillId="2" borderId="0" xfId="0" applyFill="1" applyAlignment="1" applyProtection="1">
      <alignment vertical="top" wrapText="1"/>
      <protection locked="0"/>
    </xf>
    <xf numFmtId="8" fontId="3" fillId="2" borderId="4" xfId="0" applyNumberFormat="1" applyFont="1" applyFill="1" applyBorder="1" applyAlignment="1" applyProtection="1">
      <alignment horizontal="right" vertical="center"/>
      <protection locked="0"/>
    </xf>
    <xf numFmtId="0" fontId="0" fillId="2" borderId="44" xfId="0" applyFill="1" applyBorder="1" applyAlignment="1" applyProtection="1">
      <alignment vertical="top" wrapText="1"/>
      <protection locked="0"/>
    </xf>
    <xf numFmtId="8" fontId="3" fillId="2" borderId="10" xfId="0" applyNumberFormat="1" applyFont="1" applyFill="1" applyBorder="1" applyAlignment="1" applyProtection="1">
      <alignment horizontal="right" vertical="center"/>
      <protection locked="0"/>
    </xf>
  </cellXfs>
  <cellStyles count="4">
    <cellStyle name="Comma" xfId="2" builtinId="3"/>
    <cellStyle name="Normal" xfId="0" builtinId="0"/>
    <cellStyle name="Normal 2" xfId="3" xr:uid="{4CF469B1-C45D-4B9E-9C67-2C615E9878AD}"/>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Lisa Erlandson" id="{FBCF1AAE-2686-4851-9E9B-B152EC8BC23B}" userId="S::erlandson@masstech.org::06b52edb-4940-4108-a48b-b58c1130a3d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3-06-27T20:08:59.72" personId="{FBCF1AAE-2686-4851-9E9B-B152EC8BC23B}" id="{9B6F4A6C-60BE-43B8-A23B-003976861BAD}">
    <text>These columns will be used post award for invoicing.</text>
  </threadedComment>
  <threadedComment ref="I5" dT="2023-06-27T20:08:59.72" personId="{FBCF1AAE-2686-4851-9E9B-B152EC8BC23B}" id="{42F84F6F-BC3C-4275-9E3F-350408E4A40B}">
    <text>These columns will be used post award for invoicing.</text>
  </threadedComment>
  <threadedComment ref="K5" dT="2023-06-27T20:08:59.72" personId="{FBCF1AAE-2686-4851-9E9B-B152EC8BC23B}" id="{658F52E3-36EA-4BF0-B8B9-D06EE4EF442B}">
    <text>These columns will be used post award for invoicing.</text>
  </threadedComment>
  <threadedComment ref="M5" dT="2023-06-27T20:08:59.72" personId="{FBCF1AAE-2686-4851-9E9B-B152EC8BC23B}" id="{BDD926EA-EC65-43FC-8B35-5E59E4CB5CB8}">
    <text>These columns will be used post award for invoicing.</text>
  </threadedComment>
  <threadedComment ref="O5" dT="2023-06-27T20:08:59.72" personId="{FBCF1AAE-2686-4851-9E9B-B152EC8BC23B}" id="{4A45885D-94C9-4938-9ABB-03BF04E2F700}">
    <text>These columns will be used post award for invoicing.</text>
  </threadedComment>
  <threadedComment ref="Q5" dT="2023-06-27T20:08:59.72" personId="{FBCF1AAE-2686-4851-9E9B-B152EC8BC23B}" id="{9F6D98F9-57DE-481D-8B11-376731DC1770}">
    <text>These columns will be used post award for invoicing.</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39"/>
  <sheetViews>
    <sheetView tabSelected="1" zoomScale="80" zoomScaleNormal="80" workbookViewId="0">
      <selection activeCell="B9" sqref="B9"/>
    </sheetView>
  </sheetViews>
  <sheetFormatPr defaultColWidth="9.109375" defaultRowHeight="15" customHeight="1" outlineLevelCol="1" x14ac:dyDescent="0.3"/>
  <cols>
    <col min="1" max="1" width="50" customWidth="1"/>
    <col min="2" max="2" width="53.44140625" customWidth="1"/>
    <col min="3" max="3" width="18.6640625" customWidth="1"/>
    <col min="4" max="4" width="16.109375" customWidth="1"/>
    <col min="5" max="5" width="7.109375" hidden="1" customWidth="1"/>
    <col min="6" max="6" width="15.33203125" style="79" hidden="1" customWidth="1"/>
    <col min="7" max="7" width="14.33203125" hidden="1" customWidth="1" outlineLevel="1"/>
    <col min="8" max="8" width="22.5546875" hidden="1" customWidth="1" outlineLevel="1"/>
    <col min="9" max="9" width="14.5546875" hidden="1" customWidth="1" outlineLevel="1"/>
    <col min="10" max="10" width="17.88671875" hidden="1" customWidth="1" outlineLevel="1"/>
    <col min="11" max="11" width="15.88671875" hidden="1" customWidth="1" outlineLevel="1"/>
    <col min="12" max="12" width="20" hidden="1" customWidth="1" outlineLevel="1"/>
    <col min="13" max="13" width="15.44140625" hidden="1" customWidth="1" outlineLevel="1"/>
    <col min="14" max="14" width="17.88671875" hidden="1" customWidth="1" outlineLevel="1"/>
    <col min="15" max="15" width="15.44140625" hidden="1" customWidth="1" outlineLevel="1"/>
    <col min="16" max="16" width="18.33203125" hidden="1" customWidth="1" outlineLevel="1"/>
    <col min="17" max="17" width="15.109375" hidden="1" customWidth="1" outlineLevel="1"/>
    <col min="18" max="18" width="19.33203125" hidden="1" customWidth="1" outlineLevel="1"/>
    <col min="19" max="19" width="19.88671875" hidden="1" customWidth="1" collapsed="1"/>
    <col min="20" max="20" width="27.109375" hidden="1" customWidth="1"/>
  </cols>
  <sheetData>
    <row r="1" spans="1:20" thickBot="1" x14ac:dyDescent="0.35">
      <c r="A1" s="27" t="s">
        <v>0</v>
      </c>
      <c r="B1" s="36"/>
      <c r="C1" s="36"/>
    </row>
    <row r="2" spans="1:20" ht="15" customHeight="1" thickBot="1" x14ac:dyDescent="0.35">
      <c r="A2" s="28" t="s">
        <v>1</v>
      </c>
      <c r="B2" s="110" t="s">
        <v>2</v>
      </c>
      <c r="C2" s="14" t="s">
        <v>3</v>
      </c>
      <c r="G2" s="97" t="s">
        <v>4</v>
      </c>
      <c r="H2" s="97"/>
      <c r="I2" s="97"/>
      <c r="J2" s="97"/>
      <c r="K2" s="97"/>
      <c r="L2" s="97"/>
    </row>
    <row r="3" spans="1:20" ht="59.25" customHeight="1" thickBot="1" x14ac:dyDescent="0.35">
      <c r="A3" s="26" t="s">
        <v>5</v>
      </c>
      <c r="B3" s="110" t="s">
        <v>6</v>
      </c>
      <c r="C3" s="15" cm="1">
        <f t="array" ref="C3">_xlfn.IFS(B3="50 or less employees",75%,B3="51-100 employees",50%,B3="more than 100 employees","Not Eligible")</f>
        <v>0.75</v>
      </c>
      <c r="G3" s="98"/>
      <c r="H3" s="98"/>
      <c r="I3" s="98"/>
      <c r="J3" s="98"/>
      <c r="K3" s="98"/>
      <c r="L3" s="98"/>
    </row>
    <row r="4" spans="1:20" thickBot="1" x14ac:dyDescent="0.35">
      <c r="G4" s="91" t="s">
        <v>7</v>
      </c>
      <c r="H4" s="92"/>
      <c r="I4" s="92"/>
      <c r="J4" s="92"/>
      <c r="K4" s="92"/>
      <c r="L4" s="92"/>
      <c r="M4" s="92"/>
      <c r="N4" s="92"/>
      <c r="O4" s="92"/>
      <c r="P4" s="92"/>
      <c r="Q4" s="92"/>
      <c r="R4" s="93"/>
    </row>
    <row r="5" spans="1:20" ht="15" customHeight="1" thickBot="1" x14ac:dyDescent="0.35">
      <c r="A5" s="102" t="s">
        <v>8</v>
      </c>
      <c r="B5" s="103"/>
      <c r="C5" s="103"/>
      <c r="D5" s="104"/>
      <c r="E5" s="43"/>
      <c r="F5" s="43"/>
      <c r="G5" s="105" t="s">
        <v>9</v>
      </c>
      <c r="H5" s="106"/>
      <c r="I5" s="107" t="s">
        <v>10</v>
      </c>
      <c r="J5" s="95"/>
      <c r="K5" s="94" t="s">
        <v>11</v>
      </c>
      <c r="L5" s="95"/>
      <c r="M5" s="94" t="s">
        <v>12</v>
      </c>
      <c r="N5" s="95"/>
      <c r="O5" s="94" t="s">
        <v>13</v>
      </c>
      <c r="P5" s="95"/>
      <c r="Q5" s="94" t="s">
        <v>14</v>
      </c>
      <c r="R5" s="96"/>
      <c r="S5" s="89" t="s">
        <v>15</v>
      </c>
      <c r="T5" s="2"/>
    </row>
    <row r="6" spans="1:20" ht="58.2" thickBot="1" x14ac:dyDescent="0.35">
      <c r="A6" s="16" t="s">
        <v>16</v>
      </c>
      <c r="B6" s="17" t="s">
        <v>17</v>
      </c>
      <c r="C6" s="18" t="s">
        <v>18</v>
      </c>
      <c r="D6" s="62" t="s">
        <v>19</v>
      </c>
      <c r="E6" s="44"/>
      <c r="F6" s="99" t="s">
        <v>8</v>
      </c>
      <c r="G6" s="59" t="s">
        <v>20</v>
      </c>
      <c r="H6" s="64" t="s">
        <v>21</v>
      </c>
      <c r="I6" s="59" t="s">
        <v>20</v>
      </c>
      <c r="J6" s="64" t="s">
        <v>21</v>
      </c>
      <c r="K6" s="59" t="s">
        <v>20</v>
      </c>
      <c r="L6" s="64" t="s">
        <v>21</v>
      </c>
      <c r="M6" s="59" t="s">
        <v>20</v>
      </c>
      <c r="N6" s="64" t="s">
        <v>21</v>
      </c>
      <c r="O6" s="59" t="s">
        <v>20</v>
      </c>
      <c r="P6" s="64" t="s">
        <v>21</v>
      </c>
      <c r="Q6" s="59" t="s">
        <v>20</v>
      </c>
      <c r="R6" s="64" t="s">
        <v>21</v>
      </c>
      <c r="S6" s="90"/>
      <c r="T6" s="51" t="s">
        <v>22</v>
      </c>
    </row>
    <row r="7" spans="1:20" ht="14.4" x14ac:dyDescent="0.3">
      <c r="A7" s="111" t="s">
        <v>23</v>
      </c>
      <c r="B7" s="112" t="s">
        <v>24</v>
      </c>
      <c r="C7" s="113">
        <v>0</v>
      </c>
      <c r="D7" s="81">
        <f t="shared" ref="D7:D16" si="0">C7*$C$3</f>
        <v>0</v>
      </c>
      <c r="E7" s="45"/>
      <c r="F7" s="88"/>
      <c r="G7" s="53">
        <v>0</v>
      </c>
      <c r="H7" s="82">
        <f>IF(G7*$C$3&gt;$D7,$D7,G7*$C$3)</f>
        <v>0</v>
      </c>
      <c r="I7" s="47">
        <v>0</v>
      </c>
      <c r="J7" s="82">
        <f>IF(I7*$C$3&gt;$D7-$H7,$D7-$H7,I7*$C$3)</f>
        <v>0</v>
      </c>
      <c r="K7" s="54">
        <f>IF(J7=0,0,(IF((J7+H7)&lt;=$C7,J7*$C$3,($C7-$G7)*$C$3)))</f>
        <v>0</v>
      </c>
      <c r="L7" s="82">
        <f>IF(K7*$C$3&gt;$D7-$H7-$J7,$D7-$H7-$J7,K7*$C$3)</f>
        <v>0</v>
      </c>
      <c r="M7" s="39">
        <v>0</v>
      </c>
      <c r="N7" s="82">
        <f>IF(M7*$C$3&gt;$D7-$H7-$J7-$L7,$D7-$H7-$J7-$L7,M7*$C$3)</f>
        <v>0</v>
      </c>
      <c r="O7" s="39">
        <v>0</v>
      </c>
      <c r="P7" s="82">
        <f>IF(O7*$C$3&gt;$D7-$H7-$J7-$L7-$N7,$D7-$H7-$J7-$L7-$N7,O7*$C$3)</f>
        <v>0</v>
      </c>
      <c r="Q7" s="39">
        <v>0</v>
      </c>
      <c r="R7" s="82">
        <f>IF(Q7*$C$3&gt;$D7-$H7-$J7-$L7-$N7-$P7,$D7-$H7-$J7-$L7-$N7-$P7,Q7*$C$3)</f>
        <v>0</v>
      </c>
      <c r="S7" s="3">
        <f>H7+J7+L7+N7+P7+R7</f>
        <v>0</v>
      </c>
      <c r="T7" s="3">
        <f>+D7-S7</f>
        <v>0</v>
      </c>
    </row>
    <row r="8" spans="1:20" ht="14.4" x14ac:dyDescent="0.3">
      <c r="A8" s="111" t="s">
        <v>23</v>
      </c>
      <c r="B8" s="112" t="s">
        <v>24</v>
      </c>
      <c r="C8" s="113">
        <v>0</v>
      </c>
      <c r="D8" s="81">
        <f t="shared" si="0"/>
        <v>0</v>
      </c>
      <c r="E8" s="45"/>
      <c r="F8" s="88"/>
      <c r="G8" s="53">
        <v>0</v>
      </c>
      <c r="H8" s="82">
        <f t="shared" ref="H8:H16" si="1">IF(G8*$C$3&gt;$D8,$D8,G8*$C$3)</f>
        <v>0</v>
      </c>
      <c r="I8" s="47">
        <v>0</v>
      </c>
      <c r="J8" s="82">
        <f>IF(I8*$C$3&gt;$D8-$H8,$D8-$H8,I8*$C$3)</f>
        <v>0</v>
      </c>
      <c r="K8" s="39">
        <v>0</v>
      </c>
      <c r="L8" s="82">
        <f>IF(K8*$C$3&gt;$D8-$H8-$J8,$D8-$H8-$J8,K8*$C$3)</f>
        <v>0</v>
      </c>
      <c r="M8" s="39">
        <v>0</v>
      </c>
      <c r="N8" s="82">
        <f>IF(M8*$C$3&gt;$D8-$H8-$J8-$L8,$D8-$H8-$J8-$L8,M8*$C$3)</f>
        <v>0</v>
      </c>
      <c r="O8" s="39">
        <v>0</v>
      </c>
      <c r="P8" s="82">
        <f>IF(O8*$C$3&gt;$D8-$H8-$J8-$L8-$N8,$D8-$H8-$J8-$L8-$N8,O8*$C$3)</f>
        <v>0</v>
      </c>
      <c r="Q8" s="39">
        <v>0</v>
      </c>
      <c r="R8" s="82">
        <f>IF(Q8*$C$3&gt;$D8-$H8-$J8-$L8-$N8-$P8,$D8-$H8-$J8-$L8-$N8-$P8,Q8*$C$3)</f>
        <v>0</v>
      </c>
      <c r="S8" s="3">
        <f t="shared" ref="S8:S16" si="2">H8+J8+L8+N8+P8+R8</f>
        <v>0</v>
      </c>
      <c r="T8" s="3">
        <f>+D8-S8</f>
        <v>0</v>
      </c>
    </row>
    <row r="9" spans="1:20" ht="14.4" x14ac:dyDescent="0.3">
      <c r="A9" s="111" t="s">
        <v>23</v>
      </c>
      <c r="B9" s="112" t="s">
        <v>24</v>
      </c>
      <c r="C9" s="113">
        <v>0</v>
      </c>
      <c r="D9" s="81">
        <f t="shared" si="0"/>
        <v>0</v>
      </c>
      <c r="E9" s="45"/>
      <c r="F9" s="88"/>
      <c r="G9" s="53">
        <v>0</v>
      </c>
      <c r="H9" s="82">
        <f t="shared" si="1"/>
        <v>0</v>
      </c>
      <c r="I9" s="47">
        <v>0</v>
      </c>
      <c r="J9" s="82">
        <f>IF(I9*$C$3&gt;$D9-$H9,$D9-$H9,I9*$C$3)</f>
        <v>0</v>
      </c>
      <c r="K9" s="39">
        <v>0</v>
      </c>
      <c r="L9" s="82">
        <f>IF(K9*$C$3&gt;$D9-$H9-$J9,$D9-$H9-$J9,K9*$C$3)</f>
        <v>0</v>
      </c>
      <c r="M9" s="39">
        <v>0</v>
      </c>
      <c r="N9" s="82">
        <f>IF(M9*$C$3&gt;$D9-$H9-$J9-$L9,$D9-$H9-$J9-$L9,M9*$C$3)</f>
        <v>0</v>
      </c>
      <c r="O9" s="39">
        <v>0</v>
      </c>
      <c r="P9" s="82">
        <f>IF(O9*$C$3&gt;$D9-$H9-$J9-$L9-$N9,$D9-$H9-$J9-$L9-$N9,O9*$C$3)</f>
        <v>0</v>
      </c>
      <c r="Q9" s="39">
        <v>0</v>
      </c>
      <c r="R9" s="82">
        <f>IF(Q9*$C$3&gt;$D9-$H9-$J9-$L9-$N9-$P9,$D9-$H9-$J9-$L9-$N9-$P9,Q9*$C$3)</f>
        <v>0</v>
      </c>
      <c r="S9" s="3">
        <f t="shared" si="2"/>
        <v>0</v>
      </c>
      <c r="T9" s="3">
        <f>+D9-S9</f>
        <v>0</v>
      </c>
    </row>
    <row r="10" spans="1:20" ht="14.4" x14ac:dyDescent="0.3">
      <c r="A10" s="111" t="s">
        <v>23</v>
      </c>
      <c r="B10" s="112" t="s">
        <v>24</v>
      </c>
      <c r="C10" s="113">
        <v>0</v>
      </c>
      <c r="D10" s="81">
        <f t="shared" si="0"/>
        <v>0</v>
      </c>
      <c r="E10" s="45"/>
      <c r="F10" s="88"/>
      <c r="G10" s="53">
        <v>0</v>
      </c>
      <c r="H10" s="82">
        <f t="shared" si="1"/>
        <v>0</v>
      </c>
      <c r="I10" s="47">
        <v>0</v>
      </c>
      <c r="J10" s="82">
        <f>IF(I10*$C$3&gt;$D10-$H10,$D10-$H10,I10*$C$3)</f>
        <v>0</v>
      </c>
      <c r="K10" s="39">
        <v>0</v>
      </c>
      <c r="L10" s="82">
        <f>IF(K10*$C$3&gt;$D10-$H10-$J10,$D10-$H10-$J10,K10*$C$3)</f>
        <v>0</v>
      </c>
      <c r="M10" s="39">
        <v>0</v>
      </c>
      <c r="N10" s="82">
        <f>IF(M10*$C$3&gt;$D10-$H10-$J10-$L10,$D10-$H10-$J10-$L10,M10*$C$3)</f>
        <v>0</v>
      </c>
      <c r="O10" s="39">
        <v>0</v>
      </c>
      <c r="P10" s="82">
        <f>IF(O10*$C$3&gt;$D10-$H10-$J10-$L10-$N10,$D10-$H10-$J10-$L10-$N10,O10*$C$3)</f>
        <v>0</v>
      </c>
      <c r="Q10" s="39">
        <v>0</v>
      </c>
      <c r="R10" s="82">
        <f>IF(Q10*$C$3&gt;$D10-$H10-$J10-$L10-$N10-$P10,$D10-$H10-$J10-$L10-$N10-$P10,Q10*$C$3)</f>
        <v>0</v>
      </c>
      <c r="S10" s="3">
        <f t="shared" si="2"/>
        <v>0</v>
      </c>
      <c r="T10" s="3">
        <f>+D10-S10</f>
        <v>0</v>
      </c>
    </row>
    <row r="11" spans="1:20" ht="14.4" x14ac:dyDescent="0.3">
      <c r="A11" s="111" t="s">
        <v>23</v>
      </c>
      <c r="B11" s="112" t="s">
        <v>24</v>
      </c>
      <c r="C11" s="113">
        <v>0</v>
      </c>
      <c r="D11" s="81">
        <f t="shared" si="0"/>
        <v>0</v>
      </c>
      <c r="E11" s="45"/>
      <c r="F11" s="88"/>
      <c r="G11" s="53">
        <v>0</v>
      </c>
      <c r="H11" s="82">
        <f t="shared" si="1"/>
        <v>0</v>
      </c>
      <c r="I11" s="47">
        <v>0</v>
      </c>
      <c r="J11" s="82">
        <f>IF(I11*$C$3&gt;$D11-$H11,$D11-$H11,I11*$C$3)</f>
        <v>0</v>
      </c>
      <c r="K11" s="39">
        <v>0</v>
      </c>
      <c r="L11" s="82">
        <f>IF(K11*$C$3&gt;$D11-$H11-$J11,$D11-$H11-$J11,K11*$C$3)</f>
        <v>0</v>
      </c>
      <c r="M11" s="39">
        <v>0</v>
      </c>
      <c r="N11" s="82">
        <f>IF(M11*$C$3&gt;$D11-$H11-$J11-$L11,$D11-$H11-$J11-$L11,M11*$C$3)</f>
        <v>0</v>
      </c>
      <c r="O11" s="39">
        <v>0</v>
      </c>
      <c r="P11" s="82">
        <f>IF(O11*$C$3&gt;$D11-$H11-$J11-$L11-$N11,$D11-$H11-$J11-$L11-$N11,O11*$C$3)</f>
        <v>0</v>
      </c>
      <c r="Q11" s="39">
        <v>0</v>
      </c>
      <c r="R11" s="82">
        <f>IF(Q11*$C$3&gt;$D11-$H11-$J11-$L11-$N11-$P11,$D11-$H11-$J11-$L11-$N11-$P11,Q11*$C$3)</f>
        <v>0</v>
      </c>
      <c r="S11" s="3">
        <f t="shared" si="2"/>
        <v>0</v>
      </c>
      <c r="T11" s="3">
        <f>+D11-S11</f>
        <v>0</v>
      </c>
    </row>
    <row r="12" spans="1:20" ht="14.4" x14ac:dyDescent="0.3">
      <c r="A12" s="111" t="s">
        <v>23</v>
      </c>
      <c r="B12" s="112" t="s">
        <v>24</v>
      </c>
      <c r="C12" s="113">
        <v>0</v>
      </c>
      <c r="D12" s="81">
        <f t="shared" si="0"/>
        <v>0</v>
      </c>
      <c r="E12" s="45"/>
      <c r="F12" s="88"/>
      <c r="G12" s="53">
        <v>0</v>
      </c>
      <c r="H12" s="82">
        <f t="shared" si="1"/>
        <v>0</v>
      </c>
      <c r="I12" s="47">
        <v>0</v>
      </c>
      <c r="J12" s="82">
        <f>IF(I12*$C$3&gt;$D12-$H12,$D12-$H12,I12*$C$3)</f>
        <v>0</v>
      </c>
      <c r="K12" s="39">
        <v>0</v>
      </c>
      <c r="L12" s="82">
        <f>IF(K12*$C$3&gt;$D12-$H12-$J12,$D12-$H12-$J12,K12*$C$3)</f>
        <v>0</v>
      </c>
      <c r="M12" s="39">
        <v>0</v>
      </c>
      <c r="N12" s="82">
        <f>IF(M12*$C$3&gt;$D12-$H12-$J12-$L12,$D12-$H12-$J12-$L12,M12*$C$3)</f>
        <v>0</v>
      </c>
      <c r="O12" s="39">
        <v>0</v>
      </c>
      <c r="P12" s="82">
        <f>IF(O12*$C$3&gt;$D12-$H12-$J12-$L12-$N12,$D12-$H12-$J12-$L12-$N12,O12*$C$3)</f>
        <v>0</v>
      </c>
      <c r="Q12" s="39">
        <v>0</v>
      </c>
      <c r="R12" s="82">
        <f>IF(Q12*$C$3&gt;$D12-$H12-$J12-$L12-$N12-$P12,$D12-$H12-$J12-$L12-$N12-$P12,Q12*$C$3)</f>
        <v>0</v>
      </c>
      <c r="S12" s="3">
        <f t="shared" si="2"/>
        <v>0</v>
      </c>
      <c r="T12" s="3">
        <f>+D12-S12</f>
        <v>0</v>
      </c>
    </row>
    <row r="13" spans="1:20" ht="14.4" x14ac:dyDescent="0.3">
      <c r="A13" s="111" t="s">
        <v>23</v>
      </c>
      <c r="B13" s="112" t="s">
        <v>24</v>
      </c>
      <c r="C13" s="113">
        <v>0</v>
      </c>
      <c r="D13" s="81">
        <f t="shared" si="0"/>
        <v>0</v>
      </c>
      <c r="E13" s="45"/>
      <c r="F13" s="88"/>
      <c r="G13" s="53">
        <v>0</v>
      </c>
      <c r="H13" s="82">
        <f t="shared" si="1"/>
        <v>0</v>
      </c>
      <c r="I13" s="47">
        <v>0</v>
      </c>
      <c r="J13" s="82">
        <f>IF(I13*$C$3&gt;$D13-$H13,$D13-$H13,I13*$C$3)</f>
        <v>0</v>
      </c>
      <c r="K13" s="39">
        <v>0</v>
      </c>
      <c r="L13" s="82">
        <f>IF(K13*$C$3&gt;$D13-$H13-$J13,$D13-$H13-$J13,K13*$C$3)</f>
        <v>0</v>
      </c>
      <c r="M13" s="39">
        <v>0</v>
      </c>
      <c r="N13" s="82">
        <f>IF(M13*$C$3&gt;$D13-$H13-$J13-$L13,$D13-$H13-$J13-$L13,M13*$C$3)</f>
        <v>0</v>
      </c>
      <c r="O13" s="39">
        <v>0</v>
      </c>
      <c r="P13" s="82">
        <f>IF(O13*$C$3&gt;$D13-$H13-$J13-$L13-$N13,$D13-$H13-$J13-$L13-$N13,O13*$C$3)</f>
        <v>0</v>
      </c>
      <c r="Q13" s="39">
        <v>0</v>
      </c>
      <c r="R13" s="82">
        <f>IF(Q13*$C$3&gt;$D13-$H13-$J13-$L13-$N13-$P13,$D13-$H13-$J13-$L13-$N13-$P13,Q13*$C$3)</f>
        <v>0</v>
      </c>
      <c r="S13" s="3">
        <f t="shared" si="2"/>
        <v>0</v>
      </c>
      <c r="T13" s="3">
        <f>+D13-S13</f>
        <v>0</v>
      </c>
    </row>
    <row r="14" spans="1:20" ht="14.4" x14ac:dyDescent="0.3">
      <c r="A14" s="111" t="s">
        <v>23</v>
      </c>
      <c r="B14" s="112" t="s">
        <v>24</v>
      </c>
      <c r="C14" s="113">
        <v>0</v>
      </c>
      <c r="D14" s="81">
        <f t="shared" si="0"/>
        <v>0</v>
      </c>
      <c r="E14" s="45"/>
      <c r="F14" s="88"/>
      <c r="G14" s="53">
        <v>0</v>
      </c>
      <c r="H14" s="82">
        <f t="shared" si="1"/>
        <v>0</v>
      </c>
      <c r="I14" s="47">
        <v>0</v>
      </c>
      <c r="J14" s="82">
        <f>IF(I14*$C$3&gt;$D14-$H14,$D14-$H14,I14*$C$3)</f>
        <v>0</v>
      </c>
      <c r="K14" s="39">
        <v>0</v>
      </c>
      <c r="L14" s="82">
        <f>IF(K14*$C$3&gt;$D14-$H14-$J14,$D14-$H14-$J14,K14*$C$3)</f>
        <v>0</v>
      </c>
      <c r="M14" s="39">
        <v>0</v>
      </c>
      <c r="N14" s="82">
        <f>IF(M14*$C$3&gt;$D14-$H14-$J14-$L14,$D14-$H14-$J14-$L14,M14*$C$3)</f>
        <v>0</v>
      </c>
      <c r="O14" s="39">
        <v>0</v>
      </c>
      <c r="P14" s="82">
        <f>IF(O14*$C$3&gt;$D14-$H14-$J14-$L14-$N14,$D14-$H14-$J14-$L14-$N14,O14*$C$3)</f>
        <v>0</v>
      </c>
      <c r="Q14" s="39">
        <v>0</v>
      </c>
      <c r="R14" s="82">
        <f>IF(Q14*$C$3&gt;$D14-$H14-$J14-$L14-$N14-$P14,$D14-$H14-$J14-$L14-$N14-$P14,Q14*$C$3)</f>
        <v>0</v>
      </c>
      <c r="S14" s="3">
        <f t="shared" si="2"/>
        <v>0</v>
      </c>
      <c r="T14" s="3">
        <f>+D14-S14</f>
        <v>0</v>
      </c>
    </row>
    <row r="15" spans="1:20" ht="14.4" x14ac:dyDescent="0.3">
      <c r="A15" s="111" t="s">
        <v>23</v>
      </c>
      <c r="B15" s="112" t="s">
        <v>24</v>
      </c>
      <c r="C15" s="113">
        <v>0</v>
      </c>
      <c r="D15" s="81">
        <f t="shared" si="0"/>
        <v>0</v>
      </c>
      <c r="E15" s="45"/>
      <c r="F15" s="88"/>
      <c r="G15" s="53">
        <v>0</v>
      </c>
      <c r="H15" s="82">
        <f>IF(G15*$C$3&gt;$D15,$D15,G15*$C$3)</f>
        <v>0</v>
      </c>
      <c r="I15" s="47">
        <v>0</v>
      </c>
      <c r="J15" s="82">
        <f>IF(I15*$C$3&gt;$D15-$H15,$D15-$H15,I15*$C$3)</f>
        <v>0</v>
      </c>
      <c r="K15" s="39">
        <v>0</v>
      </c>
      <c r="L15" s="82">
        <f>IF(K15*$C$3&gt;$D15-$H15-$J15,$D15-$H15-$J15,K15*$C$3)</f>
        <v>0</v>
      </c>
      <c r="M15" s="39">
        <v>0</v>
      </c>
      <c r="N15" s="82">
        <f>IF(M15*$C$3&gt;$D15-$H15-$J15-$L15,$D15-$H15-$J15-$L15,M15*$C$3)</f>
        <v>0</v>
      </c>
      <c r="O15" s="39">
        <v>0</v>
      </c>
      <c r="P15" s="82">
        <f>IF(O15*$C$3&gt;$D15-$H15-$J15-$L15-$N15,$D15-$H15-$J15-$L15-$N15,O15*$C$3)</f>
        <v>0</v>
      </c>
      <c r="Q15" s="39">
        <v>0</v>
      </c>
      <c r="R15" s="82">
        <f>IF(Q15*$C$3&gt;$D15-$H15-$J15-$L15-$N15-$P15,$D15-$H15-$J15-$L15-$N15-$P15,Q15*$C$3)</f>
        <v>0</v>
      </c>
      <c r="S15" s="3">
        <f t="shared" si="2"/>
        <v>0</v>
      </c>
      <c r="T15" s="3">
        <f>+D15-S15</f>
        <v>0</v>
      </c>
    </row>
    <row r="16" spans="1:20" thickBot="1" x14ac:dyDescent="0.35">
      <c r="A16" s="111" t="s">
        <v>23</v>
      </c>
      <c r="B16" s="112" t="s">
        <v>24</v>
      </c>
      <c r="C16" s="113">
        <v>0</v>
      </c>
      <c r="D16" s="81">
        <f t="shared" si="0"/>
        <v>0</v>
      </c>
      <c r="E16" s="45"/>
      <c r="F16" s="88"/>
      <c r="G16" s="53">
        <v>0</v>
      </c>
      <c r="H16" s="82">
        <f t="shared" si="1"/>
        <v>0</v>
      </c>
      <c r="I16" s="47">
        <v>0</v>
      </c>
      <c r="J16" s="82">
        <f>IF(I16*$C$3&gt;$D16-$H16,$D16-$H16,I16*$C$3)</f>
        <v>0</v>
      </c>
      <c r="K16" s="39">
        <v>0</v>
      </c>
      <c r="L16" s="82">
        <f>IF(K16*$C$3&gt;$D16-$H16-$J16,$D16-$H16-$J16,K16*$C$3)</f>
        <v>0</v>
      </c>
      <c r="M16" s="39">
        <v>0</v>
      </c>
      <c r="N16" s="82">
        <f>IF(M16*$C$3&gt;$D16-$H16-$J16-$L16,$D16-$H16-$J16-$L16,M16*$C$3)</f>
        <v>0</v>
      </c>
      <c r="O16" s="39">
        <v>0</v>
      </c>
      <c r="P16" s="82">
        <f>IF(O16*$C$3&gt;$D16-$H16-$J16-$L16-$N16,$D16-$H16-$J16-$L16-$N16,O16*$C$3)</f>
        <v>0</v>
      </c>
      <c r="Q16" s="39">
        <v>0</v>
      </c>
      <c r="R16" s="82">
        <f>IF(Q16*$C$3&gt;$D16-$H16-$J16-$L16-$N16-$P16,$D16-$H16-$J16-$L16-$N16-$P16,Q16*$C$3)</f>
        <v>0</v>
      </c>
      <c r="S16" s="3">
        <f t="shared" si="2"/>
        <v>0</v>
      </c>
      <c r="T16" s="3">
        <f>+D16-S16</f>
        <v>0</v>
      </c>
    </row>
    <row r="17" spans="1:21" ht="15" customHeight="1" thickBot="1" x14ac:dyDescent="0.35">
      <c r="A17" s="10" t="s">
        <v>25</v>
      </c>
      <c r="B17" s="10"/>
      <c r="C17" s="12">
        <f>SUM(C7:C16)</f>
        <v>0</v>
      </c>
      <c r="D17" s="85">
        <f>SUM(D7:D16)</f>
        <v>0</v>
      </c>
      <c r="E17" s="46"/>
      <c r="F17" s="52" t="s">
        <v>26</v>
      </c>
      <c r="G17" s="55">
        <f t="shared" ref="G17:T17" si="3">SUM(G7:G16)</f>
        <v>0</v>
      </c>
      <c r="H17" s="56">
        <f t="shared" si="3"/>
        <v>0</v>
      </c>
      <c r="I17" s="48">
        <f t="shared" si="3"/>
        <v>0</v>
      </c>
      <c r="J17" s="37">
        <f t="shared" si="3"/>
        <v>0</v>
      </c>
      <c r="K17" s="40">
        <f t="shared" si="3"/>
        <v>0</v>
      </c>
      <c r="L17" s="37">
        <f t="shared" si="3"/>
        <v>0</v>
      </c>
      <c r="M17" s="40">
        <f t="shared" si="3"/>
        <v>0</v>
      </c>
      <c r="N17" s="37">
        <f t="shared" si="3"/>
        <v>0</v>
      </c>
      <c r="O17" s="40">
        <f t="shared" si="3"/>
        <v>0</v>
      </c>
      <c r="P17" s="37">
        <f t="shared" si="3"/>
        <v>0</v>
      </c>
      <c r="Q17" s="40">
        <f t="shared" si="3"/>
        <v>0</v>
      </c>
      <c r="R17" s="42">
        <f t="shared" si="3"/>
        <v>0</v>
      </c>
      <c r="S17" s="77">
        <f t="shared" si="3"/>
        <v>0</v>
      </c>
      <c r="T17" s="11">
        <f t="shared" si="3"/>
        <v>0</v>
      </c>
    </row>
    <row r="18" spans="1:21" ht="15" customHeight="1" thickBot="1" x14ac:dyDescent="0.35">
      <c r="A18" s="100" t="s">
        <v>27</v>
      </c>
      <c r="B18" s="101"/>
      <c r="C18" s="101"/>
      <c r="D18" s="101"/>
      <c r="E18" s="35"/>
      <c r="F18" s="80"/>
      <c r="G18" s="57"/>
      <c r="H18" s="58"/>
      <c r="I18" s="49"/>
      <c r="J18" s="38"/>
      <c r="K18" s="41"/>
      <c r="L18" s="38"/>
      <c r="M18" s="41"/>
      <c r="N18" s="38"/>
      <c r="O18" s="41"/>
      <c r="P18" s="38"/>
      <c r="Q18" s="41"/>
      <c r="R18" s="38"/>
      <c r="S18" s="78"/>
      <c r="T18" s="20"/>
      <c r="U18" s="24"/>
    </row>
    <row r="19" spans="1:21" ht="58.2" thickBot="1" x14ac:dyDescent="0.35">
      <c r="A19" s="16" t="s">
        <v>28</v>
      </c>
      <c r="B19" s="17" t="s">
        <v>29</v>
      </c>
      <c r="C19" s="18" t="s">
        <v>18</v>
      </c>
      <c r="D19" s="62" t="s">
        <v>19</v>
      </c>
      <c r="E19" s="44"/>
      <c r="F19" s="99" t="s">
        <v>30</v>
      </c>
      <c r="G19" s="59" t="s">
        <v>31</v>
      </c>
      <c r="H19" s="63" t="s">
        <v>32</v>
      </c>
      <c r="I19" s="59" t="s">
        <v>31</v>
      </c>
      <c r="J19" s="63" t="s">
        <v>32</v>
      </c>
      <c r="K19" s="59" t="s">
        <v>31</v>
      </c>
      <c r="L19" s="63" t="s">
        <v>32</v>
      </c>
      <c r="M19" s="59" t="s">
        <v>31</v>
      </c>
      <c r="N19" s="63" t="s">
        <v>32</v>
      </c>
      <c r="O19" s="59" t="s">
        <v>31</v>
      </c>
      <c r="P19" s="63" t="s">
        <v>32</v>
      </c>
      <c r="Q19" s="59" t="s">
        <v>31</v>
      </c>
      <c r="R19" s="63" t="s">
        <v>32</v>
      </c>
      <c r="S19" s="69" t="s">
        <v>33</v>
      </c>
      <c r="T19" s="51" t="s">
        <v>34</v>
      </c>
    </row>
    <row r="20" spans="1:21" ht="14.4" x14ac:dyDescent="0.3">
      <c r="A20" s="111" t="s">
        <v>35</v>
      </c>
      <c r="B20" s="112" t="s">
        <v>24</v>
      </c>
      <c r="C20" s="113">
        <v>0</v>
      </c>
      <c r="D20" s="81">
        <f t="shared" ref="D20:D29" si="4">C20*$C$3</f>
        <v>0</v>
      </c>
      <c r="E20" s="45"/>
      <c r="F20" s="88"/>
      <c r="G20" s="53">
        <v>0</v>
      </c>
      <c r="H20" s="82">
        <f>IF(G20*$C$3&gt;$D20,$D20,G20*$C$3)</f>
        <v>0</v>
      </c>
      <c r="I20" s="47">
        <v>0</v>
      </c>
      <c r="J20" s="82">
        <f>IF(I20*$C$3&gt;$D20-$H20,$D20-$H20,I20*$C$3)</f>
        <v>0</v>
      </c>
      <c r="K20" s="39">
        <v>0</v>
      </c>
      <c r="L20" s="82">
        <f>IF(K20*$C$3&gt;$D20-$H20-$J20,$D20-$H20-$J20,K20*$C$3)</f>
        <v>0</v>
      </c>
      <c r="M20" s="39">
        <v>0</v>
      </c>
      <c r="N20" s="82">
        <f>IF(M20*$C$3&gt;$D20-$H20-$J20-$L20,$D20-$H20-$J20-$L20,M20*$C$3)</f>
        <v>0</v>
      </c>
      <c r="O20" s="39">
        <v>0</v>
      </c>
      <c r="P20" s="82">
        <f>IF(O20*$C$3&gt;$D20-$H20-$J20-$L20-$N20,$D20-$H20-$J20-$L20-$N20,O20*$C$3)</f>
        <v>0</v>
      </c>
      <c r="Q20" s="39">
        <v>0</v>
      </c>
      <c r="R20" s="82">
        <f>IF(Q20*$C$3&gt;$D20-$H20-$J20-$L20-$N20-$P20,$D20-$H20-$J20-$L20-$N20-$P20,Q20*$C$3)</f>
        <v>0</v>
      </c>
      <c r="S20" s="3">
        <f>H20+J20+L20+N20+P20+R20</f>
        <v>0</v>
      </c>
      <c r="T20" s="3">
        <f>D20-S20</f>
        <v>0</v>
      </c>
    </row>
    <row r="21" spans="1:21" ht="14.4" x14ac:dyDescent="0.3">
      <c r="A21" s="111" t="s">
        <v>35</v>
      </c>
      <c r="B21" s="112" t="s">
        <v>24</v>
      </c>
      <c r="C21" s="113">
        <v>0</v>
      </c>
      <c r="D21" s="81">
        <f t="shared" si="4"/>
        <v>0</v>
      </c>
      <c r="E21" s="45"/>
      <c r="F21" s="88"/>
      <c r="G21" s="53">
        <v>0</v>
      </c>
      <c r="H21" s="82">
        <f t="shared" ref="H21" si="5">IF(G21*$C$3&gt;$D21,$D21,G21*$C$3)</f>
        <v>0</v>
      </c>
      <c r="I21" s="47">
        <v>0</v>
      </c>
      <c r="J21" s="82">
        <f>IF(I21*$C$3&gt;$D21-$H21,$D21-$H21,I21*$C$3)</f>
        <v>0</v>
      </c>
      <c r="K21" s="39">
        <v>0</v>
      </c>
      <c r="L21" s="82">
        <f>IF(K21*$C$3&gt;$D21-$H21-$J21,$D21-$H21-$J21,K21*$C$3)</f>
        <v>0</v>
      </c>
      <c r="M21" s="39">
        <v>0</v>
      </c>
      <c r="N21" s="82">
        <f>IF(M21*$C$3&gt;$D21-$H21-$J21-$L21,$D21-$H21-$J21-$L21,M21*$C$3)</f>
        <v>0</v>
      </c>
      <c r="O21" s="39">
        <v>0</v>
      </c>
      <c r="P21" s="82">
        <f>IF(O21*$C$3&gt;$D21-$H21-$J21-$L21-$N21,$D21-$H21-$J21-$L21-$N21,O21*$C$3)</f>
        <v>0</v>
      </c>
      <c r="Q21" s="39">
        <v>0</v>
      </c>
      <c r="R21" s="82">
        <f>IF(Q21*$C$3&gt;$D21-$H21-$J21-$L21-$N21-$P21,$D21-$H21-$J21-$L21-$N21-$P21,Q21*$C$3)</f>
        <v>0</v>
      </c>
      <c r="S21" s="3">
        <f t="shared" ref="S21:S29" si="6">H21+J21+L21+N21+P21+R21</f>
        <v>0</v>
      </c>
      <c r="T21" s="3">
        <f>D21-S21</f>
        <v>0</v>
      </c>
    </row>
    <row r="22" spans="1:21" ht="14.4" x14ac:dyDescent="0.3">
      <c r="A22" s="111" t="s">
        <v>35</v>
      </c>
      <c r="B22" s="112" t="s">
        <v>24</v>
      </c>
      <c r="C22" s="113">
        <v>0</v>
      </c>
      <c r="D22" s="81">
        <f t="shared" si="4"/>
        <v>0</v>
      </c>
      <c r="E22" s="45"/>
      <c r="F22" s="88"/>
      <c r="G22" s="53">
        <v>0</v>
      </c>
      <c r="H22" s="82">
        <f t="shared" ref="H22" si="7">IF(G22*$C$3&gt;$D22,$D22,G22*$C$3)</f>
        <v>0</v>
      </c>
      <c r="I22" s="47">
        <v>0</v>
      </c>
      <c r="J22" s="82">
        <f>IF(I22*$C$3&gt;$D22-$H22,$D22-$H22,I22*$C$3)</f>
        <v>0</v>
      </c>
      <c r="K22" s="39">
        <v>0</v>
      </c>
      <c r="L22" s="82">
        <f>IF(K22*$C$3&gt;$D22-$H22-$J22,$D22-$H22-$J22,K22*$C$3)</f>
        <v>0</v>
      </c>
      <c r="M22" s="39">
        <v>0</v>
      </c>
      <c r="N22" s="82">
        <f>IF(M22*$C$3&gt;$D22-$H22-$J22-$L22,$D22-$H22-$J22-$L22,M22*$C$3)</f>
        <v>0</v>
      </c>
      <c r="O22" s="39">
        <v>0</v>
      </c>
      <c r="P22" s="82">
        <f>IF(O22*$C$3&gt;$D22-$H22-$J22-$L22-$N22,$D22-$H22-$J22-$L22-$N22,O22*$C$3)</f>
        <v>0</v>
      </c>
      <c r="Q22" s="39">
        <v>0</v>
      </c>
      <c r="R22" s="82">
        <f>IF(Q22*$C$3&gt;$D22-$H22-$J22-$L22-$N22-$P22,$D22-$H22-$J22-$L22-$N22-$P22,Q22*$C$3)</f>
        <v>0</v>
      </c>
      <c r="S22" s="3">
        <f t="shared" si="6"/>
        <v>0</v>
      </c>
      <c r="T22" s="3">
        <f>D22-S22</f>
        <v>0</v>
      </c>
    </row>
    <row r="23" spans="1:21" ht="14.4" x14ac:dyDescent="0.3">
      <c r="A23" s="111" t="s">
        <v>35</v>
      </c>
      <c r="B23" s="112" t="s">
        <v>24</v>
      </c>
      <c r="C23" s="113">
        <v>0</v>
      </c>
      <c r="D23" s="81">
        <f t="shared" si="4"/>
        <v>0</v>
      </c>
      <c r="E23" s="45"/>
      <c r="F23" s="88"/>
      <c r="G23" s="53">
        <v>0</v>
      </c>
      <c r="H23" s="82">
        <f t="shared" ref="H23" si="8">IF(G23*$C$3&gt;$D23,$D23,G23*$C$3)</f>
        <v>0</v>
      </c>
      <c r="I23" s="47">
        <v>0</v>
      </c>
      <c r="J23" s="82">
        <f>IF(I23*$C$3&gt;$D23-$H23,$D23-$H23,I23*$C$3)</f>
        <v>0</v>
      </c>
      <c r="K23" s="39">
        <v>0</v>
      </c>
      <c r="L23" s="82">
        <f>IF(K23*$C$3&gt;$D23-$H23-$J23,$D23-$H23-$J23,K23*$C$3)</f>
        <v>0</v>
      </c>
      <c r="M23" s="39">
        <v>0</v>
      </c>
      <c r="N23" s="82">
        <f>IF(M23*$C$3&gt;$D23-$H23-$J23-$L23,$D23-$H23-$J23-$L23,M23*$C$3)</f>
        <v>0</v>
      </c>
      <c r="O23" s="39">
        <v>0</v>
      </c>
      <c r="P23" s="82">
        <f>IF(O23*$C$3&gt;$D23-$H23-$J23-$L23-$N23,$D23-$H23-$J23-$L23-$N23,O23*$C$3)</f>
        <v>0</v>
      </c>
      <c r="Q23" s="39">
        <v>0</v>
      </c>
      <c r="R23" s="82">
        <f>IF(Q23*$C$3&gt;$D23-$H23-$J23-$L23-$N23-$P23,$D23-$H23-$J23-$L23-$N23-$P23,Q23*$C$3)</f>
        <v>0</v>
      </c>
      <c r="S23" s="3">
        <f t="shared" si="6"/>
        <v>0</v>
      </c>
      <c r="T23" s="3">
        <f>D23-S23</f>
        <v>0</v>
      </c>
    </row>
    <row r="24" spans="1:21" ht="14.4" x14ac:dyDescent="0.3">
      <c r="A24" s="111" t="s">
        <v>35</v>
      </c>
      <c r="B24" s="112" t="s">
        <v>24</v>
      </c>
      <c r="C24" s="113">
        <v>0</v>
      </c>
      <c r="D24" s="81">
        <f t="shared" si="4"/>
        <v>0</v>
      </c>
      <c r="E24" s="45"/>
      <c r="F24" s="88"/>
      <c r="G24" s="53">
        <v>0</v>
      </c>
      <c r="H24" s="82">
        <f t="shared" ref="H24" si="9">IF(G24*$C$3&gt;$D24,$D24,G24*$C$3)</f>
        <v>0</v>
      </c>
      <c r="I24" s="47">
        <v>0</v>
      </c>
      <c r="J24" s="82">
        <f>IF(I24*$C$3&gt;$D24-$H24,$D24-$H24,I24*$C$3)</f>
        <v>0</v>
      </c>
      <c r="K24" s="39">
        <v>0</v>
      </c>
      <c r="L24" s="82">
        <f>IF(K24*$C$3&gt;$D24-$H24-$J24,$D24-$H24-$J24,K24*$C$3)</f>
        <v>0</v>
      </c>
      <c r="M24" s="39">
        <v>0</v>
      </c>
      <c r="N24" s="82">
        <f>IF(M24*$C$3&gt;$D24-$H24-$J24-$L24,$D24-$H24-$J24-$L24,M24*$C$3)</f>
        <v>0</v>
      </c>
      <c r="O24" s="39">
        <v>0</v>
      </c>
      <c r="P24" s="82">
        <f>IF(O24*$C$3&gt;$D24-$H24-$J24-$L24-$N24,$D24-$H24-$J24-$L24-$N24,O24*$C$3)</f>
        <v>0</v>
      </c>
      <c r="Q24" s="39">
        <v>0</v>
      </c>
      <c r="R24" s="82">
        <f>IF(Q24*$C$3&gt;$D24-$H24-$J24-$L24-$N24-$P24,$D24-$H24-$J24-$L24-$N24-$P24,Q24*$C$3)</f>
        <v>0</v>
      </c>
      <c r="S24" s="3">
        <f t="shared" si="6"/>
        <v>0</v>
      </c>
      <c r="T24" s="3">
        <f>D24-S24</f>
        <v>0</v>
      </c>
    </row>
    <row r="25" spans="1:21" ht="14.4" x14ac:dyDescent="0.3">
      <c r="A25" s="111" t="s">
        <v>35</v>
      </c>
      <c r="B25" s="112" t="s">
        <v>24</v>
      </c>
      <c r="C25" s="113">
        <v>0</v>
      </c>
      <c r="D25" s="81">
        <f t="shared" si="4"/>
        <v>0</v>
      </c>
      <c r="E25" s="45"/>
      <c r="F25" s="88"/>
      <c r="G25" s="53">
        <v>0</v>
      </c>
      <c r="H25" s="82">
        <f t="shared" ref="H25" si="10">IF(G25*$C$3&gt;$D25,$D25,G25*$C$3)</f>
        <v>0</v>
      </c>
      <c r="I25" s="47">
        <v>0</v>
      </c>
      <c r="J25" s="82">
        <f>IF(I25*$C$3&gt;$D25-$H25,$D25-$H25,I25*$C$3)</f>
        <v>0</v>
      </c>
      <c r="K25" s="39">
        <v>0</v>
      </c>
      <c r="L25" s="82">
        <f>IF(K25*$C$3&gt;$D25-$H25-$J25,$D25-$H25-$J25,K25*$C$3)</f>
        <v>0</v>
      </c>
      <c r="M25" s="39">
        <v>0</v>
      </c>
      <c r="N25" s="82">
        <f>IF(M25*$C$3&gt;$D25-$H25-$J25-$L25,$D25-$H25-$J25-$L25,M25*$C$3)</f>
        <v>0</v>
      </c>
      <c r="O25" s="39">
        <v>0</v>
      </c>
      <c r="P25" s="82">
        <f>IF(O25*$C$3&gt;$D25-$H25-$J25-$L25-$N25,$D25-$H25-$J25-$L25-$N25,O25*$C$3)</f>
        <v>0</v>
      </c>
      <c r="Q25" s="39">
        <v>0</v>
      </c>
      <c r="R25" s="82">
        <f>IF(Q25*$C$3&gt;$D25-$H25-$J25-$L25-$N25-$P25,$D25-$H25-$J25-$L25-$N25-$P25,Q25*$C$3)</f>
        <v>0</v>
      </c>
      <c r="S25" s="3">
        <f t="shared" si="6"/>
        <v>0</v>
      </c>
      <c r="T25" s="3">
        <f>D25-S25</f>
        <v>0</v>
      </c>
    </row>
    <row r="26" spans="1:21" ht="14.4" x14ac:dyDescent="0.3">
      <c r="A26" s="111" t="s">
        <v>35</v>
      </c>
      <c r="B26" s="112" t="s">
        <v>24</v>
      </c>
      <c r="C26" s="113">
        <v>0</v>
      </c>
      <c r="D26" s="81">
        <f t="shared" si="4"/>
        <v>0</v>
      </c>
      <c r="E26" s="45"/>
      <c r="F26" s="88"/>
      <c r="G26" s="53">
        <v>0</v>
      </c>
      <c r="H26" s="82">
        <f t="shared" ref="H26" si="11">IF(G26*$C$3&gt;$D26,$D26,G26*$C$3)</f>
        <v>0</v>
      </c>
      <c r="I26" s="47">
        <v>0</v>
      </c>
      <c r="J26" s="82">
        <f>IF(I26*$C$3&gt;$D26-$H26,$D26-$H26,I26*$C$3)</f>
        <v>0</v>
      </c>
      <c r="K26" s="39">
        <v>0</v>
      </c>
      <c r="L26" s="82">
        <f>IF(K26*$C$3&gt;$D26-$H26-$J26,$D26-$H26-$J26,K26*$C$3)</f>
        <v>0</v>
      </c>
      <c r="M26" s="39">
        <v>0</v>
      </c>
      <c r="N26" s="82">
        <f>IF(M26*$C$3&gt;$D26-$H26-$J26-$L26,$D26-$H26-$J26-$L26,M26*$C$3)</f>
        <v>0</v>
      </c>
      <c r="O26" s="39">
        <v>0</v>
      </c>
      <c r="P26" s="82">
        <f>IF(O26*$C$3&gt;$D26-$H26-$J26-$L26-$N26,$D26-$H26-$J26-$L26-$N26,O26*$C$3)</f>
        <v>0</v>
      </c>
      <c r="Q26" s="39">
        <v>0</v>
      </c>
      <c r="R26" s="82">
        <f>IF(Q26*$C$3&gt;$D26-$H26-$J26-$L26-$N26-$P26,$D26-$H26-$J26-$L26-$N26-$P26,Q26*$C$3)</f>
        <v>0</v>
      </c>
      <c r="S26" s="3">
        <f t="shared" si="6"/>
        <v>0</v>
      </c>
      <c r="T26" s="3">
        <f>D26-S26</f>
        <v>0</v>
      </c>
    </row>
    <row r="27" spans="1:21" ht="14.4" x14ac:dyDescent="0.3">
      <c r="A27" s="111" t="s">
        <v>35</v>
      </c>
      <c r="B27" s="112" t="s">
        <v>24</v>
      </c>
      <c r="C27" s="113">
        <v>0</v>
      </c>
      <c r="D27" s="81">
        <f t="shared" si="4"/>
        <v>0</v>
      </c>
      <c r="E27" s="45"/>
      <c r="F27" s="88"/>
      <c r="G27" s="53">
        <v>0</v>
      </c>
      <c r="H27" s="82">
        <f t="shared" ref="H27" si="12">IF(G27*$C$3&gt;$D27,$D27,G27*$C$3)</f>
        <v>0</v>
      </c>
      <c r="I27" s="47">
        <v>0</v>
      </c>
      <c r="J27" s="82">
        <f>IF(I27*$C$3&gt;$D27-$H27,$D27-$H27,I27*$C$3)</f>
        <v>0</v>
      </c>
      <c r="K27" s="39">
        <v>0</v>
      </c>
      <c r="L27" s="82">
        <f>IF(K27*$C$3&gt;$D27-$H27-$J27,$D27-$H27-$J27,K27*$C$3)</f>
        <v>0</v>
      </c>
      <c r="M27" s="39">
        <v>0</v>
      </c>
      <c r="N27" s="82">
        <f>IF(M27*$C$3&gt;$D27-$H27-$J27-$L27,$D27-$H27-$J27-$L27,M27*$C$3)</f>
        <v>0</v>
      </c>
      <c r="O27" s="39">
        <v>0</v>
      </c>
      <c r="P27" s="82">
        <f>IF(O27*$C$3&gt;$D27-$H27-$J27-$L27-$N27,$D27-$H27-$J27-$L27-$N27,O27*$C$3)</f>
        <v>0</v>
      </c>
      <c r="Q27" s="39">
        <v>0</v>
      </c>
      <c r="R27" s="82">
        <f>IF(Q27*$C$3&gt;$D27-$H27-$J27-$L27-$N27-$P27,$D27-$H27-$J27-$L27-$N27-$P27,Q27*$C$3)</f>
        <v>0</v>
      </c>
      <c r="S27" s="3">
        <f t="shared" si="6"/>
        <v>0</v>
      </c>
      <c r="T27" s="3">
        <f>D27-S27</f>
        <v>0</v>
      </c>
    </row>
    <row r="28" spans="1:21" ht="14.4" x14ac:dyDescent="0.3">
      <c r="A28" s="111" t="s">
        <v>35</v>
      </c>
      <c r="B28" s="112" t="s">
        <v>24</v>
      </c>
      <c r="C28" s="113">
        <v>0</v>
      </c>
      <c r="D28" s="81">
        <f t="shared" si="4"/>
        <v>0</v>
      </c>
      <c r="E28" s="45"/>
      <c r="F28" s="88"/>
      <c r="G28" s="53">
        <v>0</v>
      </c>
      <c r="H28" s="82">
        <f>IF(G28*$C$3&gt;$D28,$D28,G28*$C$3)</f>
        <v>0</v>
      </c>
      <c r="I28" s="47">
        <v>0</v>
      </c>
      <c r="J28" s="82">
        <f>IF(I28*$C$3&gt;$D28-$H28,$D28-$H28,I28*$C$3)</f>
        <v>0</v>
      </c>
      <c r="K28" s="39">
        <v>0</v>
      </c>
      <c r="L28" s="82">
        <f>IF(K28*$C$3&gt;$D28-$H28-$J28,$D28-$H28-$J28,K28*$C$3)</f>
        <v>0</v>
      </c>
      <c r="M28" s="39">
        <v>0</v>
      </c>
      <c r="N28" s="82">
        <f>IF(M28*$C$3&gt;$D28-$H28-$J28-$L28,$D28-$H28-$J28-$L28,M28*$C$3)</f>
        <v>0</v>
      </c>
      <c r="O28" s="39">
        <v>0</v>
      </c>
      <c r="P28" s="82">
        <f>IF(O28*$C$3&gt;$D28-$H28-$J28-$L28-$N28,$D28-$H28-$J28-$L28-$N28,O28*$C$3)</f>
        <v>0</v>
      </c>
      <c r="Q28" s="39">
        <v>0</v>
      </c>
      <c r="R28" s="82">
        <f>IF(Q28*$C$3&gt;$D28-$H28-$J28-$L28-$N28-$P28,$D28-$H28-$J28-$L28-$N28-$P28,Q28*$C$3)</f>
        <v>0</v>
      </c>
      <c r="S28" s="3">
        <f t="shared" si="6"/>
        <v>0</v>
      </c>
      <c r="T28" s="3">
        <f>D28-S28</f>
        <v>0</v>
      </c>
    </row>
    <row r="29" spans="1:21" thickBot="1" x14ac:dyDescent="0.35">
      <c r="A29" s="114" t="s">
        <v>35</v>
      </c>
      <c r="B29" s="112" t="s">
        <v>24</v>
      </c>
      <c r="C29" s="115">
        <v>0</v>
      </c>
      <c r="D29" s="86">
        <f t="shared" si="4"/>
        <v>0</v>
      </c>
      <c r="E29" s="45"/>
      <c r="F29" s="88"/>
      <c r="G29" s="53">
        <v>0</v>
      </c>
      <c r="H29" s="82">
        <f t="shared" ref="H29" si="13">IF(G29*$C$3&gt;$D29,$D29,G29*$C$3)</f>
        <v>0</v>
      </c>
      <c r="I29" s="47">
        <v>0</v>
      </c>
      <c r="J29" s="82">
        <f>IF(I29*$C$3&gt;$D29-$H29,$D29-$H29,I29*$C$3)</f>
        <v>0</v>
      </c>
      <c r="K29" s="39">
        <v>0</v>
      </c>
      <c r="L29" s="82">
        <f>IF(K29*$C$3&gt;$D29-$H29-$J29,$D29-$H29-$J29,K29*$C$3)</f>
        <v>0</v>
      </c>
      <c r="M29" s="39">
        <v>0</v>
      </c>
      <c r="N29" s="82">
        <f>IF(M29*$C$3&gt;$D29-$H29-$J29-$L29,$D29-$H29-$J29-$L29,M29*$C$3)</f>
        <v>0</v>
      </c>
      <c r="O29" s="39">
        <v>0</v>
      </c>
      <c r="P29" s="82">
        <f>IF(O29*$C$3&gt;$D29-$H29-$J29-$L29-$N29,$D29-$H29-$J29-$L29-$N29,O29*$C$3)</f>
        <v>0</v>
      </c>
      <c r="Q29" s="39">
        <v>0</v>
      </c>
      <c r="R29" s="82">
        <f>IF(Q29*$C$3&gt;$D29-$H29-$J29-$L29-$N29-$P29,$D29-$H29-$J29-$L29-$N29-$P29,Q29*$C$3)</f>
        <v>0</v>
      </c>
      <c r="S29" s="3">
        <f t="shared" si="6"/>
        <v>0</v>
      </c>
      <c r="T29" s="3">
        <f>D29-S29</f>
        <v>0</v>
      </c>
    </row>
    <row r="30" spans="1:21" ht="15" customHeight="1" thickBot="1" x14ac:dyDescent="0.35">
      <c r="A30" s="1" t="s">
        <v>36</v>
      </c>
      <c r="B30" s="1"/>
      <c r="C30" s="13">
        <f>SUM(C20:C29)</f>
        <v>0</v>
      </c>
      <c r="D30" s="87">
        <f>SUM(D20:D29)</f>
        <v>0</v>
      </c>
      <c r="E30" s="46"/>
      <c r="F30" s="52" t="s">
        <v>37</v>
      </c>
      <c r="G30" s="55">
        <f t="shared" ref="G30:T30" si="14">SUM(G20:G29)</f>
        <v>0</v>
      </c>
      <c r="H30" s="56">
        <f t="shared" si="14"/>
        <v>0</v>
      </c>
      <c r="I30" s="48">
        <f t="shared" si="14"/>
        <v>0</v>
      </c>
      <c r="J30" s="37">
        <f t="shared" si="14"/>
        <v>0</v>
      </c>
      <c r="K30" s="40">
        <f t="shared" si="14"/>
        <v>0</v>
      </c>
      <c r="L30" s="37">
        <f t="shared" si="14"/>
        <v>0</v>
      </c>
      <c r="M30" s="40">
        <f t="shared" si="14"/>
        <v>0</v>
      </c>
      <c r="N30" s="37">
        <f t="shared" si="14"/>
        <v>0</v>
      </c>
      <c r="O30" s="40">
        <f t="shared" si="14"/>
        <v>0</v>
      </c>
      <c r="P30" s="37">
        <f t="shared" si="14"/>
        <v>0</v>
      </c>
      <c r="Q30" s="40">
        <f t="shared" si="14"/>
        <v>0</v>
      </c>
      <c r="R30" s="42">
        <f t="shared" si="14"/>
        <v>0</v>
      </c>
      <c r="S30" s="77">
        <f t="shared" si="14"/>
        <v>0</v>
      </c>
      <c r="T30" s="4">
        <f t="shared" si="14"/>
        <v>0</v>
      </c>
    </row>
    <row r="31" spans="1:21" ht="60" hidden="1" customHeight="1" thickBot="1" x14ac:dyDescent="0.35">
      <c r="A31" s="7"/>
      <c r="B31" s="7"/>
      <c r="C31" s="8"/>
      <c r="D31" s="9"/>
      <c r="E31" s="9"/>
      <c r="F31" s="88" t="s">
        <v>38</v>
      </c>
      <c r="G31" s="59" t="s">
        <v>39</v>
      </c>
      <c r="H31" s="83" t="s">
        <v>40</v>
      </c>
      <c r="I31" s="59" t="s">
        <v>39</v>
      </c>
      <c r="J31" s="83" t="s">
        <v>40</v>
      </c>
      <c r="K31" s="59" t="s">
        <v>39</v>
      </c>
      <c r="L31" s="83" t="s">
        <v>40</v>
      </c>
      <c r="M31" s="59" t="s">
        <v>39</v>
      </c>
      <c r="N31" s="83" t="s">
        <v>40</v>
      </c>
      <c r="O31" s="59" t="s">
        <v>39</v>
      </c>
      <c r="P31" s="83" t="s">
        <v>40</v>
      </c>
      <c r="Q31" s="59" t="s">
        <v>39</v>
      </c>
      <c r="R31" s="83" t="s">
        <v>40</v>
      </c>
      <c r="S31" s="68" t="s">
        <v>41</v>
      </c>
      <c r="T31" s="65" t="s">
        <v>42</v>
      </c>
    </row>
    <row r="32" spans="1:21" thickBot="1" x14ac:dyDescent="0.35">
      <c r="F32" s="88"/>
      <c r="G32" s="60">
        <f>+G17+G30</f>
        <v>0</v>
      </c>
      <c r="H32" s="61">
        <f t="shared" ref="H32:R32" si="15">+H17+H30</f>
        <v>0</v>
      </c>
      <c r="I32" s="72">
        <f t="shared" si="15"/>
        <v>0</v>
      </c>
      <c r="J32" s="73">
        <f t="shared" si="15"/>
        <v>0</v>
      </c>
      <c r="K32" s="75">
        <f t="shared" si="15"/>
        <v>0</v>
      </c>
      <c r="L32" s="73">
        <f t="shared" si="15"/>
        <v>0</v>
      </c>
      <c r="M32" s="75">
        <f t="shared" si="15"/>
        <v>0</v>
      </c>
      <c r="N32" s="73">
        <f t="shared" si="15"/>
        <v>0</v>
      </c>
      <c r="O32" s="75">
        <f t="shared" si="15"/>
        <v>0</v>
      </c>
      <c r="P32" s="73">
        <f t="shared" si="15"/>
        <v>0</v>
      </c>
      <c r="Q32" s="75">
        <f t="shared" si="15"/>
        <v>0</v>
      </c>
      <c r="R32" s="76">
        <f t="shared" si="15"/>
        <v>0</v>
      </c>
      <c r="S32" s="66">
        <f>H32+J32+L32+N32+P32+R32</f>
        <v>0</v>
      </c>
      <c r="T32" s="67">
        <f>T17+T30</f>
        <v>0</v>
      </c>
    </row>
    <row r="33" spans="1:18" ht="72.599999999999994" hidden="1" customHeight="1" thickBot="1" x14ac:dyDescent="0.35">
      <c r="F33" s="69" t="s">
        <v>43</v>
      </c>
      <c r="G33" s="70"/>
      <c r="H33" s="71" t="str">
        <f>IF(H32&lt;=0.75*G32, "Yes", "No")</f>
        <v>Yes</v>
      </c>
      <c r="I33" s="74"/>
      <c r="J33" s="71" t="str">
        <f>IF(J32&lt;=0.75*I32, "Yes", "No")</f>
        <v>Yes</v>
      </c>
      <c r="K33" s="74"/>
      <c r="L33" s="71" t="str">
        <f>IF(L32&lt;=0.75*K32, "Yes", "No")</f>
        <v>Yes</v>
      </c>
      <c r="M33" s="74"/>
      <c r="N33" s="71" t="str">
        <f>IF(N32&lt;=0.75*M32, "Yes", "No")</f>
        <v>Yes</v>
      </c>
      <c r="O33" s="74"/>
      <c r="P33" s="71" t="str">
        <f>IF(P32&lt;=0.75*O32, "Yes", "No")</f>
        <v>Yes</v>
      </c>
      <c r="Q33" s="74"/>
      <c r="R33" s="71" t="str">
        <f>IF(R32&lt;=0.75*Q32, "Yes", "No")</f>
        <v>Yes</v>
      </c>
    </row>
    <row r="34" spans="1:18" ht="15" customHeight="1" thickBot="1" x14ac:dyDescent="0.35">
      <c r="A34" s="32" t="s">
        <v>44</v>
      </c>
      <c r="B34" s="33"/>
      <c r="C34" s="6"/>
      <c r="D34" s="19">
        <f>IF(D17&lt;=100000,D17,100000)</f>
        <v>0</v>
      </c>
    </row>
    <row r="35" spans="1:18" thickBot="1" x14ac:dyDescent="0.35">
      <c r="A35" s="21" t="s">
        <v>45</v>
      </c>
      <c r="B35" s="30"/>
      <c r="C35" s="31"/>
      <c r="D35" s="23">
        <f>IF(D30&lt;=100000,D30,100000)</f>
        <v>0</v>
      </c>
    </row>
    <row r="36" spans="1:18" thickBot="1" x14ac:dyDescent="0.35">
      <c r="A36" s="29" t="s">
        <v>46</v>
      </c>
      <c r="B36" s="34"/>
      <c r="C36" s="21"/>
      <c r="D36" s="22">
        <f>D34+D35</f>
        <v>0</v>
      </c>
      <c r="E36" s="25"/>
    </row>
    <row r="37" spans="1:18" ht="14.4" x14ac:dyDescent="0.3">
      <c r="A37" s="5" t="s">
        <v>47</v>
      </c>
      <c r="E37" s="50"/>
    </row>
    <row r="38" spans="1:18" ht="14.4" x14ac:dyDescent="0.3">
      <c r="E38" s="50"/>
    </row>
    <row r="39" spans="1:18" ht="14.4" x14ac:dyDescent="0.3">
      <c r="E39" s="50"/>
    </row>
  </sheetData>
  <sheetProtection algorithmName="SHA-512" hashValue="lBltUW52w2wbRzEIIvpcg0lDVSvFDzxExCDn8tGOmeijlxtmwN+11mmWbFZmN6aumttsj9GgJxQ7psGuO3P8Kw==" saltValue="zvDG8kBEzjWA6iygPURHWw==" spinCount="100000" sheet="1" objects="1" scenarios="1" selectLockedCells="1"/>
  <mergeCells count="14">
    <mergeCell ref="G2:L3"/>
    <mergeCell ref="F6:F16"/>
    <mergeCell ref="F19:F29"/>
    <mergeCell ref="A18:D18"/>
    <mergeCell ref="A5:D5"/>
    <mergeCell ref="G5:H5"/>
    <mergeCell ref="I5:J5"/>
    <mergeCell ref="K5:L5"/>
    <mergeCell ref="F31:F32"/>
    <mergeCell ref="S5:S6"/>
    <mergeCell ref="G4:R4"/>
    <mergeCell ref="M5:N5"/>
    <mergeCell ref="O5:P5"/>
    <mergeCell ref="Q5:R5"/>
  </mergeCells>
  <pageMargins left="0.7" right="0.7" top="0.75" bottom="0.75" header="0.3" footer="0.3"/>
  <pageSetup scale="54" orientation="landscape"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DD0E46F6-93E8-47C0-B3CB-FF95B8F58ED8}">
          <x14:formula1>
            <xm:f>Sheet2!$A$2:$A$5</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735AB-978E-437D-91F7-4BC70F4E088B}">
  <sheetPr>
    <pageSetUpPr fitToPage="1"/>
  </sheetPr>
  <dimension ref="A2:R25"/>
  <sheetViews>
    <sheetView zoomScaleNormal="100" workbookViewId="0">
      <selection activeCell="A2" sqref="A2:R25"/>
    </sheetView>
  </sheetViews>
  <sheetFormatPr defaultColWidth="8.88671875" defaultRowHeight="13.2" x14ac:dyDescent="0.25"/>
  <cols>
    <col min="1" max="16384" width="8.88671875" style="84"/>
  </cols>
  <sheetData>
    <row r="2" spans="1:18" x14ac:dyDescent="0.25">
      <c r="A2" s="108" t="s">
        <v>48</v>
      </c>
      <c r="B2" s="109"/>
      <c r="C2" s="109"/>
      <c r="D2" s="109"/>
      <c r="E2" s="109"/>
      <c r="F2" s="109"/>
      <c r="G2" s="109"/>
      <c r="H2" s="109"/>
      <c r="I2" s="109"/>
      <c r="J2" s="109"/>
      <c r="K2" s="109"/>
      <c r="L2" s="109"/>
      <c r="M2" s="109"/>
      <c r="N2" s="109"/>
      <c r="O2" s="109"/>
      <c r="P2" s="109"/>
      <c r="Q2" s="109"/>
      <c r="R2" s="109"/>
    </row>
    <row r="3" spans="1:18" x14ac:dyDescent="0.25">
      <c r="A3" s="109"/>
      <c r="B3" s="109"/>
      <c r="C3" s="109"/>
      <c r="D3" s="109"/>
      <c r="E3" s="109"/>
      <c r="F3" s="109"/>
      <c r="G3" s="109"/>
      <c r="H3" s="109"/>
      <c r="I3" s="109"/>
      <c r="J3" s="109"/>
      <c r="K3" s="109"/>
      <c r="L3" s="109"/>
      <c r="M3" s="109"/>
      <c r="N3" s="109"/>
      <c r="O3" s="109"/>
      <c r="P3" s="109"/>
      <c r="Q3" s="109"/>
      <c r="R3" s="109"/>
    </row>
    <row r="4" spans="1:18" x14ac:dyDescent="0.25">
      <c r="A4" s="109"/>
      <c r="B4" s="109"/>
      <c r="C4" s="109"/>
      <c r="D4" s="109"/>
      <c r="E4" s="109"/>
      <c r="F4" s="109"/>
      <c r="G4" s="109"/>
      <c r="H4" s="109"/>
      <c r="I4" s="109"/>
      <c r="J4" s="109"/>
      <c r="K4" s="109"/>
      <c r="L4" s="109"/>
      <c r="M4" s="109"/>
      <c r="N4" s="109"/>
      <c r="O4" s="109"/>
      <c r="P4" s="109"/>
      <c r="Q4" s="109"/>
      <c r="R4" s="109"/>
    </row>
    <row r="5" spans="1:18" x14ac:dyDescent="0.25">
      <c r="A5" s="109"/>
      <c r="B5" s="109"/>
      <c r="C5" s="109"/>
      <c r="D5" s="109"/>
      <c r="E5" s="109"/>
      <c r="F5" s="109"/>
      <c r="G5" s="109"/>
      <c r="H5" s="109"/>
      <c r="I5" s="109"/>
      <c r="J5" s="109"/>
      <c r="K5" s="109"/>
      <c r="L5" s="109"/>
      <c r="M5" s="109"/>
      <c r="N5" s="109"/>
      <c r="O5" s="109"/>
      <c r="P5" s="109"/>
      <c r="Q5" s="109"/>
      <c r="R5" s="109"/>
    </row>
    <row r="6" spans="1:18" x14ac:dyDescent="0.25">
      <c r="A6" s="109"/>
      <c r="B6" s="109"/>
      <c r="C6" s="109"/>
      <c r="D6" s="109"/>
      <c r="E6" s="109"/>
      <c r="F6" s="109"/>
      <c r="G6" s="109"/>
      <c r="H6" s="109"/>
      <c r="I6" s="109"/>
      <c r="J6" s="109"/>
      <c r="K6" s="109"/>
      <c r="L6" s="109"/>
      <c r="M6" s="109"/>
      <c r="N6" s="109"/>
      <c r="O6" s="109"/>
      <c r="P6" s="109"/>
      <c r="Q6" s="109"/>
      <c r="R6" s="109"/>
    </row>
    <row r="7" spans="1:18" x14ac:dyDescent="0.25">
      <c r="A7" s="109"/>
      <c r="B7" s="109"/>
      <c r="C7" s="109"/>
      <c r="D7" s="109"/>
      <c r="E7" s="109"/>
      <c r="F7" s="109"/>
      <c r="G7" s="109"/>
      <c r="H7" s="109"/>
      <c r="I7" s="109"/>
      <c r="J7" s="109"/>
      <c r="K7" s="109"/>
      <c r="L7" s="109"/>
      <c r="M7" s="109"/>
      <c r="N7" s="109"/>
      <c r="O7" s="109"/>
      <c r="P7" s="109"/>
      <c r="Q7" s="109"/>
      <c r="R7" s="109"/>
    </row>
    <row r="8" spans="1:18" x14ac:dyDescent="0.25">
      <c r="A8" s="109"/>
      <c r="B8" s="109"/>
      <c r="C8" s="109"/>
      <c r="D8" s="109"/>
      <c r="E8" s="109"/>
      <c r="F8" s="109"/>
      <c r="G8" s="109"/>
      <c r="H8" s="109"/>
      <c r="I8" s="109"/>
      <c r="J8" s="109"/>
      <c r="K8" s="109"/>
      <c r="L8" s="109"/>
      <c r="M8" s="109"/>
      <c r="N8" s="109"/>
      <c r="O8" s="109"/>
      <c r="P8" s="109"/>
      <c r="Q8" s="109"/>
      <c r="R8" s="109"/>
    </row>
    <row r="9" spans="1:18" x14ac:dyDescent="0.25">
      <c r="A9" s="109"/>
      <c r="B9" s="109"/>
      <c r="C9" s="109"/>
      <c r="D9" s="109"/>
      <c r="E9" s="109"/>
      <c r="F9" s="109"/>
      <c r="G9" s="109"/>
      <c r="H9" s="109"/>
      <c r="I9" s="109"/>
      <c r="J9" s="109"/>
      <c r="K9" s="109"/>
      <c r="L9" s="109"/>
      <c r="M9" s="109"/>
      <c r="N9" s="109"/>
      <c r="O9" s="109"/>
      <c r="P9" s="109"/>
      <c r="Q9" s="109"/>
      <c r="R9" s="109"/>
    </row>
    <row r="10" spans="1:18" x14ac:dyDescent="0.25">
      <c r="A10" s="109"/>
      <c r="B10" s="109"/>
      <c r="C10" s="109"/>
      <c r="D10" s="109"/>
      <c r="E10" s="109"/>
      <c r="F10" s="109"/>
      <c r="G10" s="109"/>
      <c r="H10" s="109"/>
      <c r="I10" s="109"/>
      <c r="J10" s="109"/>
      <c r="K10" s="109"/>
      <c r="L10" s="109"/>
      <c r="M10" s="109"/>
      <c r="N10" s="109"/>
      <c r="O10" s="109"/>
      <c r="P10" s="109"/>
      <c r="Q10" s="109"/>
      <c r="R10" s="109"/>
    </row>
    <row r="11" spans="1:18" x14ac:dyDescent="0.25">
      <c r="A11" s="109"/>
      <c r="B11" s="109"/>
      <c r="C11" s="109"/>
      <c r="D11" s="109"/>
      <c r="E11" s="109"/>
      <c r="F11" s="109"/>
      <c r="G11" s="109"/>
      <c r="H11" s="109"/>
      <c r="I11" s="109"/>
      <c r="J11" s="109"/>
      <c r="K11" s="109"/>
      <c r="L11" s="109"/>
      <c r="M11" s="109"/>
      <c r="N11" s="109"/>
      <c r="O11" s="109"/>
      <c r="P11" s="109"/>
      <c r="Q11" s="109"/>
      <c r="R11" s="109"/>
    </row>
    <row r="12" spans="1:18" x14ac:dyDescent="0.25">
      <c r="A12" s="109"/>
      <c r="B12" s="109"/>
      <c r="C12" s="109"/>
      <c r="D12" s="109"/>
      <c r="E12" s="109"/>
      <c r="F12" s="109"/>
      <c r="G12" s="109"/>
      <c r="H12" s="109"/>
      <c r="I12" s="109"/>
      <c r="J12" s="109"/>
      <c r="K12" s="109"/>
      <c r="L12" s="109"/>
      <c r="M12" s="109"/>
      <c r="N12" s="109"/>
      <c r="O12" s="109"/>
      <c r="P12" s="109"/>
      <c r="Q12" s="109"/>
      <c r="R12" s="109"/>
    </row>
    <row r="13" spans="1:18" x14ac:dyDescent="0.25">
      <c r="A13" s="109"/>
      <c r="B13" s="109"/>
      <c r="C13" s="109"/>
      <c r="D13" s="109"/>
      <c r="E13" s="109"/>
      <c r="F13" s="109"/>
      <c r="G13" s="109"/>
      <c r="H13" s="109"/>
      <c r="I13" s="109"/>
      <c r="J13" s="109"/>
      <c r="K13" s="109"/>
      <c r="L13" s="109"/>
      <c r="M13" s="109"/>
      <c r="N13" s="109"/>
      <c r="O13" s="109"/>
      <c r="P13" s="109"/>
      <c r="Q13" s="109"/>
      <c r="R13" s="109"/>
    </row>
    <row r="14" spans="1:18" x14ac:dyDescent="0.25">
      <c r="A14" s="109"/>
      <c r="B14" s="109"/>
      <c r="C14" s="109"/>
      <c r="D14" s="109"/>
      <c r="E14" s="109"/>
      <c r="F14" s="109"/>
      <c r="G14" s="109"/>
      <c r="H14" s="109"/>
      <c r="I14" s="109"/>
      <c r="J14" s="109"/>
      <c r="K14" s="109"/>
      <c r="L14" s="109"/>
      <c r="M14" s="109"/>
      <c r="N14" s="109"/>
      <c r="O14" s="109"/>
      <c r="P14" s="109"/>
      <c r="Q14" s="109"/>
      <c r="R14" s="109"/>
    </row>
    <row r="15" spans="1:18" x14ac:dyDescent="0.25">
      <c r="A15" s="109"/>
      <c r="B15" s="109"/>
      <c r="C15" s="109"/>
      <c r="D15" s="109"/>
      <c r="E15" s="109"/>
      <c r="F15" s="109"/>
      <c r="G15" s="109"/>
      <c r="H15" s="109"/>
      <c r="I15" s="109"/>
      <c r="J15" s="109"/>
      <c r="K15" s="109"/>
      <c r="L15" s="109"/>
      <c r="M15" s="109"/>
      <c r="N15" s="109"/>
      <c r="O15" s="109"/>
      <c r="P15" s="109"/>
      <c r="Q15" s="109"/>
      <c r="R15" s="109"/>
    </row>
    <row r="16" spans="1:18" x14ac:dyDescent="0.25">
      <c r="A16" s="109"/>
      <c r="B16" s="109"/>
      <c r="C16" s="109"/>
      <c r="D16" s="109"/>
      <c r="E16" s="109"/>
      <c r="F16" s="109"/>
      <c r="G16" s="109"/>
      <c r="H16" s="109"/>
      <c r="I16" s="109"/>
      <c r="J16" s="109"/>
      <c r="K16" s="109"/>
      <c r="L16" s="109"/>
      <c r="M16" s="109"/>
      <c r="N16" s="109"/>
      <c r="O16" s="109"/>
      <c r="P16" s="109"/>
      <c r="Q16" s="109"/>
      <c r="R16" s="109"/>
    </row>
    <row r="17" spans="1:18" ht="17.399999999999999" customHeight="1" x14ac:dyDescent="0.25">
      <c r="A17" s="109"/>
      <c r="B17" s="109"/>
      <c r="C17" s="109"/>
      <c r="D17" s="109"/>
      <c r="E17" s="109"/>
      <c r="F17" s="109"/>
      <c r="G17" s="109"/>
      <c r="H17" s="109"/>
      <c r="I17" s="109"/>
      <c r="J17" s="109"/>
      <c r="K17" s="109"/>
      <c r="L17" s="109"/>
      <c r="M17" s="109"/>
      <c r="N17" s="109"/>
      <c r="O17" s="109"/>
      <c r="P17" s="109"/>
      <c r="Q17" s="109"/>
      <c r="R17" s="109"/>
    </row>
    <row r="18" spans="1:18" ht="18" customHeight="1" x14ac:dyDescent="0.25">
      <c r="A18" s="109"/>
      <c r="B18" s="109"/>
      <c r="C18" s="109"/>
      <c r="D18" s="109"/>
      <c r="E18" s="109"/>
      <c r="F18" s="109"/>
      <c r="G18" s="109"/>
      <c r="H18" s="109"/>
      <c r="I18" s="109"/>
      <c r="J18" s="109"/>
      <c r="K18" s="109"/>
      <c r="L18" s="109"/>
      <c r="M18" s="109"/>
      <c r="N18" s="109"/>
      <c r="O18" s="109"/>
      <c r="P18" s="109"/>
      <c r="Q18" s="109"/>
      <c r="R18" s="109"/>
    </row>
    <row r="19" spans="1:18" ht="21" customHeight="1" x14ac:dyDescent="0.25">
      <c r="A19" s="109"/>
      <c r="B19" s="109"/>
      <c r="C19" s="109"/>
      <c r="D19" s="109"/>
      <c r="E19" s="109"/>
      <c r="F19" s="109"/>
      <c r="G19" s="109"/>
      <c r="H19" s="109"/>
      <c r="I19" s="109"/>
      <c r="J19" s="109"/>
      <c r="K19" s="109"/>
      <c r="L19" s="109"/>
      <c r="M19" s="109"/>
      <c r="N19" s="109"/>
      <c r="O19" s="109"/>
      <c r="P19" s="109"/>
      <c r="Q19" s="109"/>
      <c r="R19" s="109"/>
    </row>
    <row r="20" spans="1:18" ht="34.950000000000003" customHeight="1" x14ac:dyDescent="0.25">
      <c r="A20" s="109"/>
      <c r="B20" s="109"/>
      <c r="C20" s="109"/>
      <c r="D20" s="109"/>
      <c r="E20" s="109"/>
      <c r="F20" s="109"/>
      <c r="G20" s="109"/>
      <c r="H20" s="109"/>
      <c r="I20" s="109"/>
      <c r="J20" s="109"/>
      <c r="K20" s="109"/>
      <c r="L20" s="109"/>
      <c r="M20" s="109"/>
      <c r="N20" s="109"/>
      <c r="O20" s="109"/>
      <c r="P20" s="109"/>
      <c r="Q20" s="109"/>
      <c r="R20" s="109"/>
    </row>
    <row r="21" spans="1:18" ht="46.95" customHeight="1" x14ac:dyDescent="0.25">
      <c r="A21" s="109"/>
      <c r="B21" s="109"/>
      <c r="C21" s="109"/>
      <c r="D21" s="109"/>
      <c r="E21" s="109"/>
      <c r="F21" s="109"/>
      <c r="G21" s="109"/>
      <c r="H21" s="109"/>
      <c r="I21" s="109"/>
      <c r="J21" s="109"/>
      <c r="K21" s="109"/>
      <c r="L21" s="109"/>
      <c r="M21" s="109"/>
      <c r="N21" s="109"/>
      <c r="O21" s="109"/>
      <c r="P21" s="109"/>
      <c r="Q21" s="109"/>
      <c r="R21" s="109"/>
    </row>
    <row r="22" spans="1:18" ht="40.950000000000003" customHeight="1" x14ac:dyDescent="0.25">
      <c r="A22" s="109"/>
      <c r="B22" s="109"/>
      <c r="C22" s="109"/>
      <c r="D22" s="109"/>
      <c r="E22" s="109"/>
      <c r="F22" s="109"/>
      <c r="G22" s="109"/>
      <c r="H22" s="109"/>
      <c r="I22" s="109"/>
      <c r="J22" s="109"/>
      <c r="K22" s="109"/>
      <c r="L22" s="109"/>
      <c r="M22" s="109"/>
      <c r="N22" s="109"/>
      <c r="O22" s="109"/>
      <c r="P22" s="109"/>
      <c r="Q22" s="109"/>
      <c r="R22" s="109"/>
    </row>
    <row r="23" spans="1:18" ht="45.6" customHeight="1" x14ac:dyDescent="0.25">
      <c r="A23" s="109"/>
      <c r="B23" s="109"/>
      <c r="C23" s="109"/>
      <c r="D23" s="109"/>
      <c r="E23" s="109"/>
      <c r="F23" s="109"/>
      <c r="G23" s="109"/>
      <c r="H23" s="109"/>
      <c r="I23" s="109"/>
      <c r="J23" s="109"/>
      <c r="K23" s="109"/>
      <c r="L23" s="109"/>
      <c r="M23" s="109"/>
      <c r="N23" s="109"/>
      <c r="O23" s="109"/>
      <c r="P23" s="109"/>
      <c r="Q23" s="109"/>
      <c r="R23" s="109"/>
    </row>
    <row r="24" spans="1:18" ht="33" customHeight="1" x14ac:dyDescent="0.25">
      <c r="A24" s="109"/>
      <c r="B24" s="109"/>
      <c r="C24" s="109"/>
      <c r="D24" s="109"/>
      <c r="E24" s="109"/>
      <c r="F24" s="109"/>
      <c r="G24" s="109"/>
      <c r="H24" s="109"/>
      <c r="I24" s="109"/>
      <c r="J24" s="109"/>
      <c r="K24" s="109"/>
      <c r="L24" s="109"/>
      <c r="M24" s="109"/>
      <c r="N24" s="109"/>
      <c r="O24" s="109"/>
      <c r="P24" s="109"/>
      <c r="Q24" s="109"/>
      <c r="R24" s="109"/>
    </row>
    <row r="25" spans="1:18" ht="31.2" customHeight="1" x14ac:dyDescent="0.25">
      <c r="A25" s="109"/>
      <c r="B25" s="109"/>
      <c r="C25" s="109"/>
      <c r="D25" s="109"/>
      <c r="E25" s="109"/>
      <c r="F25" s="109"/>
      <c r="G25" s="109"/>
      <c r="H25" s="109"/>
      <c r="I25" s="109"/>
      <c r="J25" s="109"/>
      <c r="K25" s="109"/>
      <c r="L25" s="109"/>
      <c r="M25" s="109"/>
      <c r="N25" s="109"/>
      <c r="O25" s="109"/>
      <c r="P25" s="109"/>
      <c r="Q25" s="109"/>
      <c r="R25" s="109"/>
    </row>
  </sheetData>
  <mergeCells count="1">
    <mergeCell ref="A2:R25"/>
  </mergeCells>
  <pageMargins left="0.7" right="0.7" top="0.75" bottom="0.75" header="0.3" footer="0.3"/>
  <pageSetup scale="7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9E8D-5B86-4C71-AD74-B5D48ADF631D}">
  <dimension ref="A1:A5"/>
  <sheetViews>
    <sheetView workbookViewId="0">
      <selection activeCell="B7" sqref="B7:B8"/>
    </sheetView>
  </sheetViews>
  <sheetFormatPr defaultRowHeight="14.4" x14ac:dyDescent="0.3"/>
  <sheetData>
    <row r="1" spans="1:1" x14ac:dyDescent="0.3">
      <c r="A1" t="s">
        <v>5</v>
      </c>
    </row>
    <row r="2" spans="1:1" x14ac:dyDescent="0.3">
      <c r="A2" t="s">
        <v>49</v>
      </c>
    </row>
    <row r="3" spans="1:1" x14ac:dyDescent="0.3">
      <c r="A3" t="s">
        <v>6</v>
      </c>
    </row>
    <row r="4" spans="1:1" x14ac:dyDescent="0.3">
      <c r="A4" t="s">
        <v>50</v>
      </c>
    </row>
    <row r="5" spans="1:1" x14ac:dyDescent="0.3">
      <c r="A5" t="s">
        <v>51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FFEAB00576D94A8D307355AC9A183E" ma:contentTypeVersion="16" ma:contentTypeDescription="Create a new document." ma:contentTypeScope="" ma:versionID="4bff513a036f49dd8602f803a0c868fc">
  <xsd:schema xmlns:xsd="http://www.w3.org/2001/XMLSchema" xmlns:xs="http://www.w3.org/2001/XMLSchema" xmlns:p="http://schemas.microsoft.com/office/2006/metadata/properties" xmlns:ns2="6f0ff524-8285-4698-b112-6a95cac90ede" xmlns:ns3="ba51a492-f76d-4ada-bfb0-9fbf405d1c40" targetNamespace="http://schemas.microsoft.com/office/2006/metadata/properties" ma:root="true" ma:fieldsID="128b3565a0040224d80b617aaab3a47c" ns2:_="" ns3:_="">
    <xsd:import namespace="6f0ff524-8285-4698-b112-6a95cac90ede"/>
    <xsd:import namespace="ba51a492-f76d-4ada-bfb0-9fbf405d1c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0ff524-8285-4698-b112-6a95cac90e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716c900-b2c8-452f-9489-874ce9ae434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51a492-f76d-4ada-bfb0-9fbf405d1c4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65c3aeb-7507-4d5d-90aa-08e8e471e957}" ma:internalName="TaxCatchAll" ma:showField="CatchAllData" ma:web="ba51a492-f76d-4ada-bfb0-9fbf405d1c4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a51a492-f76d-4ada-bfb0-9fbf405d1c40" xsi:nil="true"/>
    <lcf76f155ced4ddcb4097134ff3c332f xmlns="6f0ff524-8285-4698-b112-6a95cac90ed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99A4A3E-752D-44D4-906D-38CF4F64008C}">
  <ds:schemaRefs>
    <ds:schemaRef ds:uri="http://schemas.microsoft.com/sharepoint/v3/contenttype/forms"/>
  </ds:schemaRefs>
</ds:datastoreItem>
</file>

<file path=customXml/itemProps2.xml><?xml version="1.0" encoding="utf-8"?>
<ds:datastoreItem xmlns:ds="http://schemas.openxmlformats.org/officeDocument/2006/customXml" ds:itemID="{0E1F8AD7-4A6D-41AE-A9E7-382BA40937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0ff524-8285-4698-b112-6a95cac90ede"/>
    <ds:schemaRef ds:uri="ba51a492-f76d-4ada-bfb0-9fbf405d1c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D36C6C-3E61-4BE6-BD5B-696245E23D5D}">
  <ds:schemaRefs>
    <ds:schemaRef ds:uri="http://schemas.microsoft.com/office/2006/metadata/properties"/>
    <ds:schemaRef ds:uri="http://schemas.microsoft.com/office/infopath/2007/PartnerControls"/>
    <ds:schemaRef ds:uri="ba51a492-f76d-4ada-bfb0-9fbf405d1c40"/>
    <ds:schemaRef ds:uri="6f0ff524-8285-4698-b112-6a95cac90ed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Template</vt:lpstr>
      <vt:lpstr>Budget Guidelines</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 Parenteau</dc:creator>
  <cp:keywords/>
  <dc:description/>
  <cp:lastModifiedBy>Marcelle Durrenberger</cp:lastModifiedBy>
  <cp:revision/>
  <dcterms:created xsi:type="dcterms:W3CDTF">2022-09-20T13:09:13Z</dcterms:created>
  <dcterms:modified xsi:type="dcterms:W3CDTF">2026-03-30T20:51:25Z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0x010100B9FFEAB00576D94A8D307355AC9A183E</vt:lpwstr>
  </property>
  <property fmtid="{D5CDD505-2E9C-101B-9397-08002B2CF9AE}" pid="3" name="MediaServiceImageTags">
    <vt:lpwstr/>
  </property>
</Properties>
</file>